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456" yWindow="600" windowWidth="20620" windowHeight="16560" tabRatio="500" activeTab="0"/>
  </bookViews>
  <sheets>
    <sheet name="Intro" sheetId="1" r:id="rId1"/>
    <sheet name="Sheet1" sheetId="2" state="hidden" r:id="rId2"/>
    <sheet name="DOF" sheetId="3" r:id="rId3"/>
    <sheet name="Filter Factors" sheetId="4" r:id="rId4"/>
    <sheet name="Mat Borders" sheetId="5" r:id="rId5"/>
    <sheet name="Lens" sheetId="6" r:id="rId6"/>
    <sheet name="Convert" sheetId="7" r:id="rId7"/>
    <sheet name="EV" sheetId="8" r:id="rId8"/>
  </sheets>
  <definedNames>
    <definedName name="A">'DOF'!$F$9</definedName>
    <definedName name="CONV">'DOF'!$H$5</definedName>
    <definedName name="d">'DOF'!$H$12</definedName>
    <definedName name="F">'DOF'!$H$7</definedName>
    <definedName name="H">'DOF'!$H$13</definedName>
    <definedName name="u">'DOF'!$H$8</definedName>
  </definedNames>
  <calcPr fullCalcOnLoad="1"/>
</workbook>
</file>

<file path=xl/sharedStrings.xml><?xml version="1.0" encoding="utf-8"?>
<sst xmlns="http://schemas.openxmlformats.org/spreadsheetml/2006/main" count="208" uniqueCount="160">
  <si>
    <t>Full F Stop</t>
  </si>
  <si>
    <t>1/4 Stop</t>
  </si>
  <si>
    <t>1/2 Stop</t>
  </si>
  <si>
    <t>3/4 Stop</t>
  </si>
  <si>
    <t>FILTER FACTOR TO F/STOP CALCULATOR</t>
  </si>
  <si>
    <t>Joe Miller Fine Art Photography</t>
  </si>
  <si>
    <t>Filter Factors of Some Common B&amp;W Filters</t>
  </si>
  <si>
    <t>Enter the Outer Dimensions of the Mat:</t>
  </si>
  <si>
    <t>Decimals</t>
  </si>
  <si>
    <t>Fractions</t>
  </si>
  <si>
    <t>(nearest 1/16)</t>
  </si>
  <si>
    <t xml:space="preserve">Height:  </t>
  </si>
  <si>
    <t xml:space="preserve">Width:  </t>
  </si>
  <si>
    <t>Enter the Dimensions of the Window</t>
  </si>
  <si>
    <t>To Place Window at Optical Center* the Borders Are:</t>
  </si>
  <si>
    <t>INPUT:  MAT AND WINDOW DIMENSIONS</t>
  </si>
  <si>
    <t>OUTPUT:  MAT BORDERS</t>
  </si>
  <si>
    <t xml:space="preserve">Top &amp; Bottom:  </t>
  </si>
  <si>
    <t xml:space="preserve">Sides:  </t>
  </si>
  <si>
    <t xml:space="preserve">Top:  </t>
  </si>
  <si>
    <t xml:space="preserve">Bottom:  </t>
  </si>
  <si>
    <t>CALCULATE MAT BORDERS</t>
  </si>
  <si>
    <t>To Place Window at Absolute Center the Borders Are:</t>
  </si>
  <si>
    <r>
      <t xml:space="preserve">                 </t>
    </r>
    <r>
      <rPr>
        <b/>
        <sz val="12"/>
        <color indexed="18"/>
        <rFont val="Arial"/>
        <family val="0"/>
      </rPr>
      <t>Joe Miller Fine Art Photography</t>
    </r>
  </si>
  <si>
    <t>DEPTH OF FIELD INFORMATION FOR USER SELECTED LENS AND FORMAT</t>
  </si>
  <si>
    <t>Select Feet or Meters</t>
  </si>
  <si>
    <t>CONV</t>
  </si>
  <si>
    <t>Camera Format</t>
  </si>
  <si>
    <t>Focal Length</t>
  </si>
  <si>
    <t>AOV35</t>
  </si>
  <si>
    <t>SixxSix</t>
  </si>
  <si>
    <t>six x xseven</t>
  </si>
  <si>
    <t>Six x 9</t>
  </si>
  <si>
    <t>Four by 5</t>
  </si>
  <si>
    <t>five x 7</t>
  </si>
  <si>
    <t>Eight x 10</t>
  </si>
  <si>
    <t xml:space="preserve">Lens Focal Length:  </t>
  </si>
  <si>
    <t>645 &amp; 6 x 6</t>
  </si>
  <si>
    <t>6 x 7</t>
  </si>
  <si>
    <t xml:space="preserve">6 x 9 </t>
  </si>
  <si>
    <t>4 x 5</t>
  </si>
  <si>
    <t xml:space="preserve">5 x 7 </t>
  </si>
  <si>
    <t xml:space="preserve">Inches to </t>
  </si>
  <si>
    <t>Centimeters</t>
  </si>
  <si>
    <t>Millimeters</t>
  </si>
  <si>
    <t>Inches</t>
  </si>
  <si>
    <t>Millimeters to</t>
  </si>
  <si>
    <t>Centimeters to</t>
  </si>
  <si>
    <t>Feet to</t>
  </si>
  <si>
    <t>Meters</t>
  </si>
  <si>
    <t xml:space="preserve">No. MM:    </t>
  </si>
  <si>
    <t>Meters to</t>
  </si>
  <si>
    <t xml:space="preserve">No. Cn:   </t>
  </si>
  <si>
    <t xml:space="preserve">No. Feet:   </t>
  </si>
  <si>
    <t xml:space="preserve">No. Inches:   </t>
  </si>
  <si>
    <t>DISTANCES</t>
  </si>
  <si>
    <t>TEMPERATURE</t>
  </si>
  <si>
    <t>Celsius to</t>
  </si>
  <si>
    <t>Kelvin</t>
  </si>
  <si>
    <t>Fahrenheit</t>
  </si>
  <si>
    <t>Celsius</t>
  </si>
  <si>
    <t>Kelvin to</t>
  </si>
  <si>
    <t xml:space="preserve">Degrees C:   </t>
  </si>
  <si>
    <t xml:space="preserve">Degrees F:  </t>
  </si>
  <si>
    <t xml:space="preserve">No Meters:   </t>
  </si>
  <si>
    <t xml:space="preserve">Degrees K:   </t>
  </si>
  <si>
    <t>BELLOWS EXTENSION ADJUSTMENT</t>
  </si>
  <si>
    <t>Common Conversions and Bellows Extension Adjustment</t>
  </si>
  <si>
    <t>Input</t>
  </si>
  <si>
    <t>Output</t>
  </si>
  <si>
    <t>Factor Adj.</t>
  </si>
  <si>
    <t xml:space="preserve">Bellows Extension (mm):   </t>
  </si>
  <si>
    <t xml:space="preserve">Joe Miller Fine Art Photography   </t>
  </si>
  <si>
    <t xml:space="preserve">Focal Length (mm):   </t>
  </si>
  <si>
    <t>f/stop Inc.</t>
  </si>
  <si>
    <t>8 x 10</t>
  </si>
  <si>
    <t>35mm Focal Length:</t>
  </si>
  <si>
    <t>User Input</t>
  </si>
  <si>
    <t>Digital 1.5**</t>
  </si>
  <si>
    <t>Digital 1.6***</t>
  </si>
  <si>
    <t>Angle of View for Selected Focal Length*</t>
  </si>
  <si>
    <t>Focal Length Equivalent to Selected 35mm Focal Length*</t>
  </si>
  <si>
    <t xml:space="preserve">              Joe Miller Fine Art Photography</t>
  </si>
  <si>
    <t>LENS EQUIVALENTS AND ANGLE OF VIEW FOR DIFFERENT FOCAL LENGTHS AND FORMATS</t>
  </si>
  <si>
    <t>Focal Length of Lens (mm)</t>
  </si>
  <si>
    <t>F</t>
  </si>
  <si>
    <t>Distance to Subject</t>
  </si>
  <si>
    <t>u</t>
  </si>
  <si>
    <t>Lens  Aperture (f/stop)</t>
  </si>
  <si>
    <t>Circle of Confusion (mm)</t>
  </si>
  <si>
    <t>d</t>
  </si>
  <si>
    <t>Hyperfocal Distance:</t>
  </si>
  <si>
    <t>H</t>
  </si>
  <si>
    <t>One-Half Hyperfocal Distance:</t>
  </si>
  <si>
    <t>Near Limit</t>
  </si>
  <si>
    <t>Far Limit</t>
  </si>
  <si>
    <t>Total Depth of Field</t>
  </si>
  <si>
    <t>Generalized Depth of Field Table for Selected Format and Lens</t>
  </si>
  <si>
    <t>Dist. to
Subject</t>
  </si>
  <si>
    <t>f/4</t>
  </si>
  <si>
    <t>f/5.6</t>
  </si>
  <si>
    <t>f/8</t>
  </si>
  <si>
    <t>f/11</t>
  </si>
  <si>
    <t>f/16</t>
  </si>
  <si>
    <t>f/22</t>
  </si>
  <si>
    <t>f/32</t>
  </si>
  <si>
    <t>f/45</t>
  </si>
  <si>
    <t>Near</t>
  </si>
  <si>
    <t>Far</t>
  </si>
  <si>
    <t>Inf</t>
  </si>
  <si>
    <t>EV (Exposure Value) Numbers and Exposure Settings</t>
  </si>
  <si>
    <t>Shutter Speed</t>
  </si>
  <si>
    <t>EV</t>
  </si>
  <si>
    <t>l
 Min</t>
  </si>
  <si>
    <t>30 
Sec</t>
  </si>
  <si>
    <t>15
 Sec</t>
  </si>
  <si>
    <t>8 
Sec</t>
  </si>
  <si>
    <t>4
 Sec</t>
  </si>
  <si>
    <t>2 
Sec</t>
  </si>
  <si>
    <t>1 
Sec</t>
  </si>
  <si>
    <t>1/2 
Sec</t>
  </si>
  <si>
    <t>1/4
 Sec</t>
  </si>
  <si>
    <t>1/8 
Sec</t>
  </si>
  <si>
    <t>1/15 
Sec</t>
  </si>
  <si>
    <t>1/30 
Sec</t>
  </si>
  <si>
    <t>1/60
 Sec</t>
  </si>
  <si>
    <t>1/125
 Sec</t>
  </si>
  <si>
    <t>1/250
 Sec</t>
  </si>
  <si>
    <t>1/500 
Sec</t>
  </si>
  <si>
    <t>1/1000 
Sec</t>
  </si>
  <si>
    <t>joemiller@fineart-photography.com</t>
  </si>
  <si>
    <t>1/2000 
Sec</t>
  </si>
  <si>
    <t xml:space="preserve">      Joe Miller Fine Art Photography</t>
  </si>
  <si>
    <t>35mm</t>
  </si>
  <si>
    <t>Feet</t>
  </si>
  <si>
    <t xml:space="preserve">       Joe Miller Fine Art Photography</t>
  </si>
  <si>
    <t>USER INPUTS</t>
  </si>
  <si>
    <t>Filter Factor Information</t>
  </si>
  <si>
    <t>OUTPUT</t>
  </si>
  <si>
    <t>F /Stop Increase</t>
  </si>
  <si>
    <t xml:space="preserve">Number of Filters Used:  </t>
  </si>
  <si>
    <t xml:space="preserve">Decimals  </t>
  </si>
  <si>
    <t xml:space="preserve">Fractions  </t>
  </si>
  <si>
    <t>Filter</t>
  </si>
  <si>
    <t>Filter 
Factor</t>
  </si>
  <si>
    <t>Med. Yellow, K2 or No 8</t>
  </si>
  <si>
    <t>2X</t>
  </si>
  <si>
    <t>Deep  Yellow, No 15 or 0</t>
  </si>
  <si>
    <t>2.5X</t>
  </si>
  <si>
    <t>Red 25</t>
  </si>
  <si>
    <t>8X</t>
  </si>
  <si>
    <t>Green 11</t>
  </si>
  <si>
    <t>4X</t>
  </si>
  <si>
    <t>Green 58</t>
  </si>
  <si>
    <t>UV</t>
  </si>
  <si>
    <t>Tools For Photographers Workbook</t>
  </si>
  <si>
    <t>(UP to 200mm)</t>
  </si>
  <si>
    <t>(Up to 400mm)</t>
  </si>
  <si>
    <t>1x</t>
  </si>
  <si>
    <t>FULL AND FRACTIONAL F/STOPS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</si>
</sst>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4"/>
    <numFmt numFmtId="165" formatCode="0.0"/>
    <numFmt numFmtId="166" formatCode="0.000"/>
    <numFmt numFmtId="167" formatCode="0.0000"/>
    <numFmt numFmtId="168" formatCode="0.00000"/>
    <numFmt numFmtId="169" formatCode="0.000000"/>
    <numFmt numFmtId="170" formatCode="0.0000000"/>
    <numFmt numFmtId="171" formatCode="0.00000000"/>
    <numFmt numFmtId="172" formatCode="#\ ??/16"/>
  </numFmts>
  <fonts count="54">
    <font>
      <sz val="12"/>
      <name val="Arial"/>
      <family val="0"/>
    </font>
    <font>
      <b/>
      <sz val="12"/>
      <name val="Arial"/>
      <family val="0"/>
    </font>
    <font>
      <i/>
      <sz val="12"/>
      <name val="Arial"/>
      <family val="0"/>
    </font>
    <font>
      <b/>
      <i/>
      <sz val="12"/>
      <name val="Arial"/>
      <family val="0"/>
    </font>
    <font>
      <b/>
      <sz val="12"/>
      <color indexed="22"/>
      <name val="Arial"/>
      <family val="0"/>
    </font>
    <font>
      <b/>
      <sz val="12"/>
      <color indexed="9"/>
      <name val="Arial"/>
      <family val="0"/>
    </font>
    <font>
      <b/>
      <sz val="12"/>
      <color indexed="8"/>
      <name val="Arial"/>
      <family val="0"/>
    </font>
    <font>
      <sz val="12"/>
      <color indexed="22"/>
      <name val="Arial"/>
      <family val="0"/>
    </font>
    <font>
      <u val="single"/>
      <sz val="12"/>
      <color indexed="12"/>
      <name val="Arial"/>
      <family val="0"/>
    </font>
    <font>
      <u val="single"/>
      <sz val="12"/>
      <color indexed="61"/>
      <name val="Arial"/>
      <family val="0"/>
    </font>
    <font>
      <sz val="8"/>
      <name val="Arial"/>
      <family val="0"/>
    </font>
    <font>
      <b/>
      <u val="single"/>
      <sz val="12"/>
      <name val="Arial"/>
      <family val="0"/>
    </font>
    <font>
      <sz val="12"/>
      <color indexed="8"/>
      <name val="Arial"/>
      <family val="0"/>
    </font>
    <font>
      <b/>
      <sz val="14"/>
      <color indexed="9"/>
      <name val="Arial"/>
      <family val="0"/>
    </font>
    <font>
      <sz val="14"/>
      <color indexed="9"/>
      <name val="Arial"/>
      <family val="0"/>
    </font>
    <font>
      <sz val="12"/>
      <color indexed="18"/>
      <name val="Arial"/>
      <family val="0"/>
    </font>
    <font>
      <sz val="12"/>
      <color indexed="18"/>
      <name val="Arial Black"/>
      <family val="0"/>
    </font>
    <font>
      <b/>
      <sz val="12"/>
      <color indexed="18"/>
      <name val="Arial"/>
      <family val="0"/>
    </font>
    <font>
      <sz val="10"/>
      <name val="Arial"/>
      <family val="0"/>
    </font>
    <font>
      <b/>
      <sz val="12"/>
      <color indexed="16"/>
      <name val="Arial"/>
      <family val="0"/>
    </font>
    <font>
      <sz val="12"/>
      <color indexed="16"/>
      <name val="Arial"/>
      <family val="0"/>
    </font>
    <font>
      <sz val="10"/>
      <color indexed="8"/>
      <name val="Arial"/>
      <family val="2"/>
    </font>
    <font>
      <sz val="10"/>
      <color indexed="9"/>
      <name val="Arial"/>
      <family val="0"/>
    </font>
    <font>
      <sz val="12"/>
      <color indexed="9"/>
      <name val="Arial"/>
      <family val="0"/>
    </font>
    <font>
      <b/>
      <u val="single"/>
      <sz val="12"/>
      <color indexed="8"/>
      <name val="Arial"/>
      <family val="0"/>
    </font>
    <font>
      <u val="single"/>
      <sz val="10"/>
      <color indexed="8"/>
      <name val="Arial"/>
      <family val="0"/>
    </font>
    <font>
      <sz val="10"/>
      <color indexed="22"/>
      <name val="Arial"/>
      <family val="0"/>
    </font>
    <font>
      <sz val="16"/>
      <name val="Arial"/>
      <family val="0"/>
    </font>
    <font>
      <b/>
      <sz val="16"/>
      <color indexed="9"/>
      <name val="Arial"/>
      <family val="0"/>
    </font>
    <font>
      <b/>
      <sz val="10"/>
      <color indexed="16"/>
      <name val="Arial"/>
      <family val="0"/>
    </font>
    <font>
      <b/>
      <sz val="11"/>
      <color indexed="18"/>
      <name val="Arial"/>
      <family val="0"/>
    </font>
    <font>
      <b/>
      <sz val="18"/>
      <color indexed="9"/>
      <name val="Arial"/>
      <family val="0"/>
    </font>
    <font>
      <u val="single"/>
      <sz val="10"/>
      <color indexed="61"/>
      <name val="Arial"/>
      <family val="0"/>
    </font>
    <font>
      <u val="single"/>
      <sz val="10"/>
      <color indexed="12"/>
      <name val="Arial"/>
      <family val="0"/>
    </font>
    <font>
      <b/>
      <sz val="11"/>
      <name val="Arial"/>
      <family val="0"/>
    </font>
    <font>
      <b/>
      <sz val="10"/>
      <name val="Arial"/>
      <family val="0"/>
    </font>
    <font>
      <b/>
      <sz val="11"/>
      <color indexed="60"/>
      <name val="Arial"/>
      <family val="0"/>
    </font>
    <font>
      <b/>
      <sz val="11"/>
      <color indexed="16"/>
      <name val="Arial"/>
      <family val="0"/>
    </font>
    <font>
      <sz val="11"/>
      <name val="Arial"/>
      <family val="0"/>
    </font>
    <font>
      <sz val="10"/>
      <color indexed="41"/>
      <name val="Arial"/>
      <family val="0"/>
    </font>
    <font>
      <b/>
      <sz val="9"/>
      <color indexed="18"/>
      <name val="Arial"/>
      <family val="0"/>
    </font>
    <font>
      <b/>
      <sz val="10"/>
      <color indexed="18"/>
      <name val="Arial"/>
      <family val="0"/>
    </font>
    <font>
      <sz val="10"/>
      <color indexed="18"/>
      <name val="Arial"/>
      <family val="0"/>
    </font>
    <font>
      <b/>
      <sz val="10"/>
      <color indexed="9"/>
      <name val="Arial"/>
      <family val="0"/>
    </font>
    <font>
      <sz val="11"/>
      <color indexed="8"/>
      <name val="Arial"/>
      <family val="0"/>
    </font>
    <font>
      <b/>
      <i/>
      <sz val="10"/>
      <color indexed="9"/>
      <name val="Arial"/>
      <family val="0"/>
    </font>
    <font>
      <u val="single"/>
      <sz val="12"/>
      <name val="Arial"/>
      <family val="0"/>
    </font>
    <font>
      <b/>
      <u val="single"/>
      <sz val="14"/>
      <color indexed="9"/>
      <name val="Arial"/>
      <family val="0"/>
    </font>
    <font>
      <sz val="18"/>
      <name val="Arial"/>
      <family val="0"/>
    </font>
    <font>
      <sz val="18"/>
      <color indexed="9"/>
      <name val="Arial"/>
      <family val="0"/>
    </font>
    <font>
      <b/>
      <sz val="14"/>
      <name val="Arial"/>
      <family val="0"/>
    </font>
    <font>
      <b/>
      <sz val="16"/>
      <name val="Arial"/>
      <family val="0"/>
    </font>
    <font>
      <sz val="14"/>
      <name val="Arial"/>
      <family val="0"/>
    </font>
    <font>
      <b/>
      <sz val="16"/>
      <color indexed="8"/>
      <name val="Arial"/>
      <family val="0"/>
    </font>
  </fonts>
  <fills count="8">
    <fill>
      <patternFill/>
    </fill>
    <fill>
      <patternFill patternType="gray125"/>
    </fill>
    <fill>
      <patternFill patternType="solid">
        <fgColor indexed="22"/>
        <bgColor indexed="64"/>
      </patternFill>
    </fill>
    <fill>
      <patternFill patternType="solid">
        <fgColor indexed="18"/>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3"/>
        <bgColor indexed="64"/>
      </patternFill>
    </fill>
  </fills>
  <borders count="20">
    <border>
      <left/>
      <right/>
      <top/>
      <bottom/>
      <diagonal/>
    </border>
    <border>
      <left style="thin">
        <color indexed="17"/>
      </left>
      <right style="thin">
        <color indexed="17"/>
      </right>
      <top style="thin">
        <color indexed="17"/>
      </top>
      <bottom style="thin">
        <color indexed="17"/>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medium"/>
    </border>
    <border>
      <left style="thin"/>
      <right style="thin"/>
      <top style="thin"/>
      <bottom style="medium"/>
    </border>
    <border>
      <left>
        <color indexed="63"/>
      </left>
      <right style="thin"/>
      <top style="thin"/>
      <bottom style="medium"/>
    </border>
    <border>
      <left style="thin"/>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color indexed="9"/>
      </bottom>
    </border>
    <border>
      <left>
        <color indexed="63"/>
      </left>
      <right>
        <color indexed="63"/>
      </right>
      <top style="thin">
        <color indexed="9"/>
      </top>
      <bottom>
        <color indexed="63"/>
      </bottom>
    </border>
    <border>
      <left>
        <color indexed="63"/>
      </left>
      <right style="thin">
        <color indexed="17"/>
      </right>
      <top>
        <color indexed="63"/>
      </top>
      <bottom>
        <color indexed="63"/>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32" fillId="0" borderId="0" applyNumberFormat="0" applyFill="0" applyBorder="0" applyAlignment="0" applyProtection="0"/>
    <xf numFmtId="0" fontId="8" fillId="0" borderId="0" applyNumberFormat="0" applyFill="0" applyBorder="0" applyAlignment="0" applyProtection="0"/>
    <xf numFmtId="0" fontId="33" fillId="0" borderId="0" applyNumberFormat="0" applyFill="0" applyBorder="0" applyAlignment="0" applyProtection="0"/>
    <xf numFmtId="0" fontId="18" fillId="0" borderId="0">
      <alignment/>
      <protection/>
    </xf>
    <xf numFmtId="9" fontId="0" fillId="0" borderId="0" applyFont="0" applyFill="0" applyBorder="0" applyAlignment="0" applyProtection="0"/>
  </cellStyleXfs>
  <cellXfs count="185">
    <xf numFmtId="0" fontId="0" fillId="0" borderId="0" xfId="0" applyAlignment="1">
      <alignment/>
    </xf>
    <xf numFmtId="0" fontId="0" fillId="2" borderId="0" xfId="0" applyFill="1" applyAlignment="1">
      <alignment/>
    </xf>
    <xf numFmtId="0" fontId="1" fillId="0" borderId="0" xfId="0" applyFont="1" applyAlignment="1">
      <alignment/>
    </xf>
    <xf numFmtId="0" fontId="1" fillId="2" borderId="0" xfId="0" applyFont="1" applyFill="1" applyAlignment="1">
      <alignment/>
    </xf>
    <xf numFmtId="0" fontId="0" fillId="3" borderId="0" xfId="0" applyFill="1" applyAlignment="1">
      <alignment/>
    </xf>
    <xf numFmtId="0" fontId="1" fillId="3" borderId="0" xfId="0" applyFont="1" applyFill="1" applyAlignment="1">
      <alignment/>
    </xf>
    <xf numFmtId="0" fontId="5" fillId="3" borderId="0" xfId="0" applyFont="1" applyFill="1" applyAlignment="1">
      <alignment/>
    </xf>
    <xf numFmtId="0" fontId="7" fillId="2" borderId="0" xfId="0" applyFont="1" applyFill="1" applyAlignment="1">
      <alignment/>
    </xf>
    <xf numFmtId="0" fontId="1" fillId="2" borderId="0" xfId="0" applyFont="1" applyFill="1" applyAlignment="1">
      <alignment horizontal="right"/>
    </xf>
    <xf numFmtId="0" fontId="1" fillId="0" borderId="0" xfId="0" applyFont="1" applyAlignment="1">
      <alignment horizontal="right"/>
    </xf>
    <xf numFmtId="0" fontId="1" fillId="2" borderId="0" xfId="0" applyFont="1" applyFill="1" applyAlignment="1">
      <alignment horizontal="center"/>
    </xf>
    <xf numFmtId="0" fontId="11" fillId="2" borderId="0" xfId="0" applyFont="1" applyFill="1" applyAlignment="1">
      <alignment horizontal="center"/>
    </xf>
    <xf numFmtId="0" fontId="11" fillId="2" borderId="0" xfId="0" applyFont="1" applyFill="1" applyAlignment="1">
      <alignment horizontal="center" wrapText="1"/>
    </xf>
    <xf numFmtId="0" fontId="0" fillId="2" borderId="0" xfId="0" applyFont="1" applyFill="1" applyAlignment="1">
      <alignment/>
    </xf>
    <xf numFmtId="0" fontId="0" fillId="2" borderId="0" xfId="0" applyFont="1" applyFill="1" applyAlignment="1">
      <alignment horizontal="center"/>
    </xf>
    <xf numFmtId="0" fontId="6" fillId="2" borderId="0" xfId="0" applyFont="1" applyFill="1" applyAlignment="1">
      <alignment/>
    </xf>
    <xf numFmtId="0" fontId="6" fillId="2" borderId="0" xfId="0" applyFont="1" applyFill="1" applyAlignment="1">
      <alignment horizontal="center"/>
    </xf>
    <xf numFmtId="0" fontId="13" fillId="3" borderId="0" xfId="0" applyFont="1" applyFill="1" applyAlignment="1">
      <alignment horizontal="center"/>
    </xf>
    <xf numFmtId="0" fontId="14" fillId="3" borderId="0" xfId="0" applyFont="1" applyFill="1" applyAlignment="1">
      <alignment horizontal="center"/>
    </xf>
    <xf numFmtId="0" fontId="5" fillId="3" borderId="0" xfId="0" applyFont="1" applyFill="1" applyBorder="1" applyAlignment="1">
      <alignment horizontal="center"/>
    </xf>
    <xf numFmtId="0" fontId="6" fillId="4" borderId="0" xfId="0" applyFont="1" applyFill="1" applyAlignment="1">
      <alignment horizontal="center"/>
    </xf>
    <xf numFmtId="0" fontId="15" fillId="0" borderId="0" xfId="0" applyFont="1" applyAlignment="1">
      <alignment/>
    </xf>
    <xf numFmtId="0" fontId="16" fillId="2" borderId="0" xfId="0" applyFont="1" applyFill="1" applyAlignment="1">
      <alignment/>
    </xf>
    <xf numFmtId="0" fontId="17" fillId="2" borderId="0" xfId="0" applyFont="1" applyFill="1" applyAlignment="1">
      <alignment/>
    </xf>
    <xf numFmtId="0" fontId="12" fillId="2" borderId="0" xfId="0" applyFont="1" applyFill="1" applyAlignment="1">
      <alignment/>
    </xf>
    <xf numFmtId="0" fontId="1" fillId="5" borderId="1" xfId="0" applyFont="1" applyFill="1" applyBorder="1" applyAlignment="1" applyProtection="1">
      <alignment horizontal="center"/>
      <protection locked="0"/>
    </xf>
    <xf numFmtId="0" fontId="1" fillId="5" borderId="2" xfId="0" applyFont="1" applyFill="1" applyBorder="1" applyAlignment="1" applyProtection="1">
      <alignment horizontal="center"/>
      <protection locked="0"/>
    </xf>
    <xf numFmtId="0" fontId="18" fillId="0" borderId="0" xfId="0" applyFont="1" applyAlignment="1">
      <alignment/>
    </xf>
    <xf numFmtId="0" fontId="18" fillId="2" borderId="0" xfId="0" applyFont="1" applyFill="1" applyAlignment="1">
      <alignment/>
    </xf>
    <xf numFmtId="0" fontId="19" fillId="2" borderId="0" xfId="0" applyFont="1" applyFill="1" applyAlignment="1">
      <alignment horizontal="center"/>
    </xf>
    <xf numFmtId="0" fontId="20" fillId="2" borderId="0" xfId="0" applyFont="1" applyFill="1" applyAlignment="1">
      <alignment horizontal="center"/>
    </xf>
    <xf numFmtId="0" fontId="21" fillId="2" borderId="0" xfId="0" applyFont="1" applyFill="1" applyAlignment="1">
      <alignment horizontal="center"/>
    </xf>
    <xf numFmtId="0" fontId="22" fillId="2" borderId="0" xfId="0" applyFont="1" applyFill="1" applyAlignment="1">
      <alignment/>
    </xf>
    <xf numFmtId="2" fontId="0" fillId="2" borderId="0" xfId="0" applyNumberFormat="1" applyFill="1" applyAlignment="1">
      <alignment/>
    </xf>
    <xf numFmtId="2" fontId="0" fillId="5" borderId="2" xfId="0" applyNumberFormat="1" applyFill="1" applyBorder="1" applyAlignment="1" applyProtection="1">
      <alignment/>
      <protection locked="0"/>
    </xf>
    <xf numFmtId="0" fontId="23" fillId="2" borderId="0" xfId="0" applyFont="1" applyFill="1" applyAlignment="1">
      <alignment/>
    </xf>
    <xf numFmtId="0" fontId="5" fillId="2" borderId="0" xfId="0" applyFont="1" applyFill="1" applyAlignment="1">
      <alignment horizontal="center"/>
    </xf>
    <xf numFmtId="2" fontId="0" fillId="6" borderId="2" xfId="0" applyNumberFormat="1" applyFill="1" applyBorder="1" applyAlignment="1">
      <alignment/>
    </xf>
    <xf numFmtId="13" fontId="0" fillId="6" borderId="2" xfId="0" applyNumberFormat="1" applyFill="1" applyBorder="1" applyAlignment="1" applyProtection="1">
      <alignment/>
      <protection hidden="1"/>
    </xf>
    <xf numFmtId="0" fontId="24" fillId="2" borderId="0" xfId="0" applyFont="1" applyFill="1" applyAlignment="1">
      <alignment horizontal="center"/>
    </xf>
    <xf numFmtId="0" fontId="25" fillId="2" borderId="0" xfId="0" applyFont="1" applyFill="1" applyAlignment="1">
      <alignment/>
    </xf>
    <xf numFmtId="0" fontId="26" fillId="2" borderId="0" xfId="0" applyFont="1" applyFill="1" applyAlignment="1">
      <alignment/>
    </xf>
    <xf numFmtId="0" fontId="17" fillId="2" borderId="0" xfId="0" applyFont="1" applyFill="1" applyAlignment="1">
      <alignment horizontal="left" vertical="top"/>
    </xf>
    <xf numFmtId="0" fontId="29" fillId="2" borderId="0" xfId="0" applyFont="1" applyFill="1" applyAlignment="1">
      <alignment/>
    </xf>
    <xf numFmtId="0" fontId="19" fillId="2" borderId="0" xfId="0" applyFont="1" applyFill="1" applyAlignment="1">
      <alignment/>
    </xf>
    <xf numFmtId="0" fontId="30" fillId="2" borderId="0" xfId="0" applyFont="1" applyFill="1" applyAlignment="1">
      <alignment/>
    </xf>
    <xf numFmtId="0" fontId="18" fillId="0" borderId="0" xfId="23">
      <alignment/>
      <protection/>
    </xf>
    <xf numFmtId="0" fontId="18" fillId="0" borderId="0" xfId="23" applyAlignment="1">
      <alignment horizontal="center"/>
      <protection/>
    </xf>
    <xf numFmtId="0" fontId="39" fillId="0" borderId="0" xfId="23" applyFont="1">
      <alignment/>
      <protection/>
    </xf>
    <xf numFmtId="0" fontId="18" fillId="0" borderId="0" xfId="23" applyFill="1">
      <alignment/>
      <protection/>
    </xf>
    <xf numFmtId="0" fontId="35" fillId="0" borderId="3" xfId="23" applyFont="1" applyFill="1" applyBorder="1">
      <alignment/>
      <protection/>
    </xf>
    <xf numFmtId="0" fontId="35" fillId="0" borderId="4" xfId="23" applyFont="1" applyFill="1" applyBorder="1">
      <alignment/>
      <protection/>
    </xf>
    <xf numFmtId="0" fontId="35" fillId="0" borderId="5" xfId="23" applyFont="1" applyFill="1" applyBorder="1">
      <alignment/>
      <protection/>
    </xf>
    <xf numFmtId="0" fontId="35" fillId="0" borderId="3" xfId="23" applyFont="1" applyBorder="1">
      <alignment/>
      <protection/>
    </xf>
    <xf numFmtId="0" fontId="35" fillId="0" borderId="4" xfId="23" applyFont="1" applyBorder="1">
      <alignment/>
      <protection/>
    </xf>
    <xf numFmtId="0" fontId="35" fillId="0" borderId="5" xfId="23" applyFont="1" applyBorder="1">
      <alignment/>
      <protection/>
    </xf>
    <xf numFmtId="0" fontId="35" fillId="0" borderId="6" xfId="23" applyFont="1" applyBorder="1">
      <alignment/>
      <protection/>
    </xf>
    <xf numFmtId="0" fontId="35" fillId="0" borderId="7" xfId="23" applyFont="1" applyBorder="1">
      <alignment/>
      <protection/>
    </xf>
    <xf numFmtId="0" fontId="35" fillId="0" borderId="8" xfId="23" applyFont="1" applyBorder="1">
      <alignment/>
      <protection/>
    </xf>
    <xf numFmtId="0" fontId="35" fillId="0" borderId="9" xfId="23" applyFont="1" applyBorder="1">
      <alignment/>
      <protection/>
    </xf>
    <xf numFmtId="0" fontId="17" fillId="0" borderId="2" xfId="23" applyFont="1" applyBorder="1" applyAlignment="1">
      <alignment horizontal="center"/>
      <protection/>
    </xf>
    <xf numFmtId="0" fontId="41" fillId="0" borderId="4" xfId="23" applyFont="1" applyFill="1" applyBorder="1" applyAlignment="1">
      <alignment horizontal="center"/>
      <protection/>
    </xf>
    <xf numFmtId="0" fontId="41" fillId="0" borderId="4" xfId="23" applyFont="1" applyBorder="1" applyAlignment="1">
      <alignment horizontal="center"/>
      <protection/>
    </xf>
    <xf numFmtId="0" fontId="41" fillId="0" borderId="10" xfId="23" applyFont="1" applyBorder="1" applyAlignment="1">
      <alignment horizontal="center" wrapText="1"/>
      <protection/>
    </xf>
    <xf numFmtId="0" fontId="41" fillId="0" borderId="11" xfId="23" applyFont="1" applyBorder="1" applyAlignment="1">
      <alignment horizontal="center" wrapText="1"/>
      <protection/>
    </xf>
    <xf numFmtId="0" fontId="41" fillId="0" borderId="12" xfId="23" applyFont="1" applyBorder="1" applyAlignment="1">
      <alignment horizontal="center" wrapText="1"/>
      <protection/>
    </xf>
    <xf numFmtId="17" fontId="41" fillId="0" borderId="11" xfId="23" applyNumberFormat="1" applyFont="1" applyBorder="1" applyAlignment="1">
      <alignment horizontal="center" wrapText="1"/>
      <protection/>
    </xf>
    <xf numFmtId="0" fontId="41" fillId="0" borderId="7" xfId="23" applyFont="1" applyBorder="1" applyAlignment="1">
      <alignment horizontal="center"/>
      <protection/>
    </xf>
    <xf numFmtId="0" fontId="43" fillId="3" borderId="2" xfId="23" applyFont="1" applyFill="1" applyBorder="1" applyAlignment="1">
      <alignment wrapText="1"/>
      <protection/>
    </xf>
    <xf numFmtId="0" fontId="43" fillId="3" borderId="2" xfId="23" applyFont="1" applyFill="1" applyBorder="1" applyAlignment="1">
      <alignment horizontal="center"/>
      <protection/>
    </xf>
    <xf numFmtId="0" fontId="43" fillId="3" borderId="4" xfId="23" applyFont="1" applyFill="1" applyBorder="1" applyAlignment="1">
      <alignment horizontal="center"/>
      <protection/>
    </xf>
    <xf numFmtId="0" fontId="43" fillId="3" borderId="7" xfId="23" applyFont="1" applyFill="1" applyBorder="1" applyAlignment="1">
      <alignment horizontal="center"/>
      <protection/>
    </xf>
    <xf numFmtId="0" fontId="35" fillId="5" borderId="2" xfId="23" applyFont="1" applyFill="1" applyBorder="1" applyAlignment="1" applyProtection="1">
      <alignment horizontal="right"/>
      <protection locked="0"/>
    </xf>
    <xf numFmtId="0" fontId="35" fillId="5" borderId="2" xfId="23" applyFont="1" applyFill="1" applyBorder="1" applyProtection="1">
      <alignment/>
      <protection locked="0"/>
    </xf>
    <xf numFmtId="166" fontId="44" fillId="6" borderId="2" xfId="23" applyNumberFormat="1" applyFont="1" applyFill="1" applyBorder="1">
      <alignment/>
      <protection/>
    </xf>
    <xf numFmtId="165" fontId="44" fillId="6" borderId="2" xfId="23" applyNumberFormat="1" applyFont="1" applyFill="1" applyBorder="1">
      <alignment/>
      <protection/>
    </xf>
    <xf numFmtId="165" fontId="38" fillId="6" borderId="2" xfId="23" applyNumberFormat="1" applyFont="1" applyFill="1" applyBorder="1">
      <alignment/>
      <protection/>
    </xf>
    <xf numFmtId="165" fontId="38" fillId="6" borderId="2" xfId="23" applyNumberFormat="1" applyFont="1" applyFill="1" applyBorder="1" applyAlignment="1">
      <alignment horizontal="right"/>
      <protection/>
    </xf>
    <xf numFmtId="165" fontId="18" fillId="6" borderId="3" xfId="23" applyNumberFormat="1" applyFont="1" applyFill="1" applyBorder="1">
      <alignment/>
      <protection/>
    </xf>
    <xf numFmtId="165" fontId="18" fillId="6" borderId="5" xfId="23" applyNumberFormat="1" applyFont="1" applyFill="1" applyBorder="1" applyAlignment="1">
      <alignment horizontal="right"/>
      <protection/>
    </xf>
    <xf numFmtId="165" fontId="18" fillId="6" borderId="6" xfId="23" applyNumberFormat="1" applyFont="1" applyFill="1" applyBorder="1">
      <alignment/>
      <protection/>
    </xf>
    <xf numFmtId="165" fontId="18" fillId="6" borderId="8" xfId="23" applyNumberFormat="1" applyFont="1" applyFill="1" applyBorder="1" applyAlignment="1">
      <alignment horizontal="right"/>
      <protection/>
    </xf>
    <xf numFmtId="0" fontId="42" fillId="3" borderId="0" xfId="23" applyFont="1" applyFill="1">
      <alignment/>
      <protection/>
    </xf>
    <xf numFmtId="0" fontId="18" fillId="3" borderId="0" xfId="23" applyFill="1">
      <alignment/>
      <protection/>
    </xf>
    <xf numFmtId="0" fontId="18" fillId="2" borderId="0" xfId="23" applyFill="1">
      <alignment/>
      <protection/>
    </xf>
    <xf numFmtId="0" fontId="34" fillId="2" borderId="0" xfId="23" applyFont="1" applyFill="1">
      <alignment/>
      <protection/>
    </xf>
    <xf numFmtId="0" fontId="35" fillId="2" borderId="0" xfId="23" applyFont="1" applyFill="1">
      <alignment/>
      <protection/>
    </xf>
    <xf numFmtId="0" fontId="18" fillId="2" borderId="0" xfId="23" applyFont="1" applyFill="1" applyProtection="1">
      <alignment/>
      <protection hidden="1"/>
    </xf>
    <xf numFmtId="0" fontId="36" fillId="2" borderId="0" xfId="23" applyFont="1" applyFill="1">
      <alignment/>
      <protection/>
    </xf>
    <xf numFmtId="0" fontId="37" fillId="2" borderId="0" xfId="23" applyFont="1" applyFill="1">
      <alignment/>
      <protection/>
    </xf>
    <xf numFmtId="0" fontId="38" fillId="2" borderId="0" xfId="23" applyFont="1" applyFill="1">
      <alignment/>
      <protection/>
    </xf>
    <xf numFmtId="165" fontId="38" fillId="2" borderId="0" xfId="23" applyNumberFormat="1" applyFont="1" applyFill="1">
      <alignment/>
      <protection/>
    </xf>
    <xf numFmtId="0" fontId="18" fillId="2" borderId="0" xfId="23" applyFill="1" applyAlignment="1">
      <alignment horizontal="right"/>
      <protection/>
    </xf>
    <xf numFmtId="0" fontId="18" fillId="2" borderId="0" xfId="23" applyFont="1" applyFill="1">
      <alignment/>
      <protection/>
    </xf>
    <xf numFmtId="0" fontId="41" fillId="6" borderId="4" xfId="23" applyFont="1" applyFill="1" applyBorder="1" applyAlignment="1">
      <alignment horizontal="center"/>
      <protection/>
    </xf>
    <xf numFmtId="0" fontId="35" fillId="6" borderId="13" xfId="23" applyFont="1" applyFill="1" applyBorder="1" applyAlignment="1">
      <alignment horizontal="right"/>
      <protection/>
    </xf>
    <xf numFmtId="0" fontId="35" fillId="6" borderId="4" xfId="23" applyFont="1" applyFill="1" applyBorder="1">
      <alignment/>
      <protection/>
    </xf>
    <xf numFmtId="0" fontId="35" fillId="6" borderId="5" xfId="23" applyFont="1" applyFill="1" applyBorder="1">
      <alignment/>
      <protection/>
    </xf>
    <xf numFmtId="0" fontId="35" fillId="6" borderId="3" xfId="23" applyFont="1" applyFill="1" applyBorder="1">
      <alignment/>
      <protection/>
    </xf>
    <xf numFmtId="0" fontId="18" fillId="3" borderId="0" xfId="23" applyFill="1" applyAlignment="1">
      <alignment horizontal="center"/>
      <protection/>
    </xf>
    <xf numFmtId="0" fontId="18" fillId="2" borderId="0" xfId="23" applyFill="1" applyAlignment="1">
      <alignment horizontal="center"/>
      <protection/>
    </xf>
    <xf numFmtId="0" fontId="41" fillId="2" borderId="0" xfId="23" applyFont="1" applyFill="1">
      <alignment/>
      <protection/>
    </xf>
    <xf numFmtId="2" fontId="26" fillId="2" borderId="0" xfId="0" applyNumberFormat="1" applyFont="1" applyFill="1" applyAlignment="1" applyProtection="1">
      <alignment/>
      <protection hidden="1"/>
    </xf>
    <xf numFmtId="0" fontId="26" fillId="2" borderId="0" xfId="0" applyFont="1" applyFill="1" applyAlignment="1" applyProtection="1">
      <alignment/>
      <protection hidden="1"/>
    </xf>
    <xf numFmtId="13" fontId="26" fillId="2" borderId="0" xfId="0" applyNumberFormat="1" applyFont="1" applyFill="1" applyAlignment="1" applyProtection="1">
      <alignment/>
      <protection hidden="1"/>
    </xf>
    <xf numFmtId="0" fontId="11" fillId="2" borderId="0" xfId="0" applyFont="1" applyFill="1" applyAlignment="1" applyProtection="1">
      <alignment/>
      <protection hidden="1"/>
    </xf>
    <xf numFmtId="0" fontId="22" fillId="2" borderId="0" xfId="0" applyFont="1" applyFill="1" applyAlignment="1" applyProtection="1">
      <alignment/>
      <protection hidden="1"/>
    </xf>
    <xf numFmtId="0" fontId="23" fillId="2" borderId="0" xfId="0" applyFont="1" applyFill="1" applyAlignment="1" applyProtection="1">
      <alignment/>
      <protection hidden="1"/>
    </xf>
    <xf numFmtId="2" fontId="26" fillId="2" borderId="0" xfId="0" applyNumberFormat="1" applyFont="1" applyFill="1" applyAlignment="1" applyProtection="1">
      <alignment/>
      <protection hidden="1"/>
    </xf>
    <xf numFmtId="12" fontId="1" fillId="6" borderId="2" xfId="0" applyNumberFormat="1" applyFont="1" applyFill="1" applyBorder="1" applyAlignment="1" applyProtection="1">
      <alignment horizontal="left"/>
      <protection hidden="1"/>
    </xf>
    <xf numFmtId="0" fontId="7" fillId="2" borderId="0" xfId="0" applyFont="1" applyFill="1" applyAlignment="1" applyProtection="1">
      <alignment/>
      <protection hidden="1"/>
    </xf>
    <xf numFmtId="0" fontId="0" fillId="2" borderId="0" xfId="0" applyFill="1" applyAlignment="1" applyProtection="1">
      <alignment/>
      <protection hidden="1"/>
    </xf>
    <xf numFmtId="0" fontId="4" fillId="2" borderId="0" xfId="0" applyFont="1" applyFill="1" applyAlignment="1" applyProtection="1">
      <alignment/>
      <protection hidden="1"/>
    </xf>
    <xf numFmtId="0" fontId="1" fillId="6" borderId="2" xfId="0" applyFont="1" applyFill="1" applyBorder="1" applyAlignment="1" applyProtection="1">
      <alignment horizontal="left"/>
      <protection hidden="1"/>
    </xf>
    <xf numFmtId="0" fontId="0" fillId="2" borderId="0" xfId="0" applyFill="1" applyAlignment="1" applyProtection="1">
      <alignment horizontal="right"/>
      <protection hidden="1"/>
    </xf>
    <xf numFmtId="0" fontId="1" fillId="2" borderId="0" xfId="0" applyFont="1" applyFill="1" applyAlignment="1" applyProtection="1">
      <alignment/>
      <protection hidden="1"/>
    </xf>
    <xf numFmtId="0" fontId="4" fillId="2" borderId="0" xfId="0" applyFont="1" applyFill="1" applyAlignment="1" applyProtection="1">
      <alignment horizontal="center"/>
      <protection hidden="1" locked="0"/>
    </xf>
    <xf numFmtId="0" fontId="4" fillId="2" borderId="0" xfId="0" applyFont="1" applyFill="1" applyAlignment="1" applyProtection="1">
      <alignment horizontal="center"/>
      <protection hidden="1"/>
    </xf>
    <xf numFmtId="0" fontId="5" fillId="3" borderId="0" xfId="0" applyFont="1" applyFill="1" applyAlignment="1">
      <alignment horizontal="center"/>
    </xf>
    <xf numFmtId="0" fontId="0" fillId="2" borderId="0" xfId="0" applyFill="1" applyBorder="1" applyAlignment="1">
      <alignment/>
    </xf>
    <xf numFmtId="0" fontId="5" fillId="3" borderId="14" xfId="0" applyFont="1" applyFill="1" applyBorder="1" applyAlignment="1">
      <alignment horizontal="center"/>
    </xf>
    <xf numFmtId="0" fontId="5" fillId="3" borderId="15" xfId="0" applyFont="1" applyFill="1" applyBorder="1" applyAlignment="1">
      <alignment horizontal="center"/>
    </xf>
    <xf numFmtId="0" fontId="5" fillId="3" borderId="16" xfId="0" applyFont="1" applyFill="1" applyBorder="1" applyAlignment="1">
      <alignment horizontal="center"/>
    </xf>
    <xf numFmtId="0" fontId="12" fillId="2" borderId="0" xfId="0" applyFont="1" applyFill="1" applyBorder="1" applyAlignment="1">
      <alignment/>
    </xf>
    <xf numFmtId="167" fontId="46" fillId="0" borderId="0" xfId="0" applyNumberFormat="1" applyFont="1" applyAlignment="1">
      <alignment/>
    </xf>
    <xf numFmtId="167" fontId="0" fillId="0" borderId="0" xfId="0" applyNumberFormat="1" applyAlignment="1">
      <alignment/>
    </xf>
    <xf numFmtId="167" fontId="7" fillId="2" borderId="0" xfId="0" applyNumberFormat="1" applyFont="1" applyFill="1" applyBorder="1" applyAlignment="1">
      <alignment/>
    </xf>
    <xf numFmtId="0" fontId="7" fillId="2" borderId="0" xfId="0" applyFont="1" applyFill="1" applyBorder="1" applyAlignment="1">
      <alignment/>
    </xf>
    <xf numFmtId="0" fontId="0" fillId="5" borderId="2" xfId="0" applyFill="1" applyBorder="1" applyAlignment="1" applyProtection="1">
      <alignment/>
      <protection locked="0"/>
    </xf>
    <xf numFmtId="1" fontId="6" fillId="6" borderId="2" xfId="0" applyNumberFormat="1" applyFont="1" applyFill="1" applyBorder="1" applyAlignment="1" applyProtection="1">
      <alignment horizontal="center"/>
      <protection hidden="1"/>
    </xf>
    <xf numFmtId="1" fontId="1" fillId="6" borderId="2" xfId="0" applyNumberFormat="1" applyFont="1" applyFill="1" applyBorder="1" applyAlignment="1" applyProtection="1">
      <alignment horizontal="center"/>
      <protection hidden="1"/>
    </xf>
    <xf numFmtId="0" fontId="0" fillId="3" borderId="17" xfId="0" applyFill="1" applyBorder="1" applyAlignment="1">
      <alignment/>
    </xf>
    <xf numFmtId="0" fontId="0" fillId="3" borderId="18" xfId="0" applyFill="1" applyBorder="1" applyAlignment="1">
      <alignment/>
    </xf>
    <xf numFmtId="0" fontId="8" fillId="2" borderId="0" xfId="21" applyFill="1" applyAlignment="1">
      <alignment/>
    </xf>
    <xf numFmtId="0" fontId="0" fillId="0" borderId="0" xfId="0" applyAlignment="1">
      <alignment horizontal="right"/>
    </xf>
    <xf numFmtId="0" fontId="5" fillId="3" borderId="0" xfId="0" applyFont="1" applyFill="1" applyAlignment="1">
      <alignment/>
    </xf>
    <xf numFmtId="0" fontId="0" fillId="2" borderId="2" xfId="0" applyFill="1" applyBorder="1" applyAlignment="1">
      <alignment/>
    </xf>
    <xf numFmtId="0" fontId="0" fillId="2" borderId="14" xfId="0" applyFill="1" applyBorder="1" applyAlignment="1">
      <alignment/>
    </xf>
    <xf numFmtId="0" fontId="0" fillId="2" borderId="0" xfId="0" applyFill="1" applyAlignment="1">
      <alignment horizontal="right"/>
    </xf>
    <xf numFmtId="0" fontId="0" fillId="4" borderId="0" xfId="0" applyFill="1" applyAlignment="1">
      <alignment/>
    </xf>
    <xf numFmtId="0" fontId="0" fillId="4" borderId="0" xfId="0" applyFill="1" applyAlignment="1">
      <alignment horizontal="right"/>
    </xf>
    <xf numFmtId="0" fontId="0" fillId="5" borderId="2" xfId="0" applyFill="1" applyBorder="1" applyAlignment="1" applyProtection="1">
      <alignment/>
      <protection hidden="1" locked="0"/>
    </xf>
    <xf numFmtId="2" fontId="0" fillId="6" borderId="2" xfId="0" applyNumberFormat="1" applyFill="1" applyBorder="1" applyAlignment="1" applyProtection="1">
      <alignment/>
      <protection hidden="1"/>
    </xf>
    <xf numFmtId="0" fontId="17" fillId="2" borderId="0" xfId="0" applyFont="1" applyFill="1" applyAlignment="1">
      <alignment horizontal="right"/>
    </xf>
    <xf numFmtId="12" fontId="0" fillId="6" borderId="2" xfId="0" applyNumberFormat="1" applyFill="1" applyBorder="1" applyAlignment="1" applyProtection="1">
      <alignment/>
      <protection hidden="1"/>
    </xf>
    <xf numFmtId="0" fontId="4" fillId="2" borderId="0" xfId="0" applyFont="1" applyFill="1" applyBorder="1" applyAlignment="1" applyProtection="1">
      <alignment horizontal="center"/>
      <protection hidden="1"/>
    </xf>
    <xf numFmtId="0" fontId="7" fillId="2" borderId="0" xfId="0" applyFont="1" applyFill="1" applyAlignment="1" applyProtection="1">
      <alignment horizontal="left"/>
      <protection hidden="1"/>
    </xf>
    <xf numFmtId="0" fontId="4" fillId="2" borderId="0" xfId="0" applyFont="1" applyFill="1" applyAlignment="1" applyProtection="1">
      <alignment horizontal="right"/>
      <protection hidden="1"/>
    </xf>
    <xf numFmtId="167" fontId="0" fillId="6" borderId="2" xfId="0" applyNumberFormat="1" applyFill="1" applyBorder="1" applyAlignment="1" applyProtection="1">
      <alignment/>
      <protection hidden="1"/>
    </xf>
    <xf numFmtId="167" fontId="0" fillId="6" borderId="14" xfId="0" applyNumberFormat="1" applyFill="1" applyBorder="1" applyAlignment="1" applyProtection="1">
      <alignment/>
      <protection hidden="1"/>
    </xf>
    <xf numFmtId="167" fontId="5" fillId="3" borderId="0" xfId="0" applyNumberFormat="1" applyFont="1" applyFill="1" applyAlignment="1">
      <alignment horizontal="center"/>
    </xf>
    <xf numFmtId="0" fontId="31" fillId="3" borderId="0" xfId="0" applyFont="1" applyFill="1" applyAlignment="1">
      <alignment horizontal="center"/>
    </xf>
    <xf numFmtId="0" fontId="27" fillId="7" borderId="0" xfId="0" applyFont="1" applyFill="1" applyAlignment="1">
      <alignment horizontal="center"/>
    </xf>
    <xf numFmtId="0" fontId="28" fillId="3" borderId="0" xfId="0" applyFont="1" applyFill="1" applyAlignment="1">
      <alignment horizontal="center"/>
    </xf>
    <xf numFmtId="0" fontId="49" fillId="3" borderId="0" xfId="0" applyFont="1" applyFill="1" applyBorder="1" applyAlignment="1">
      <alignment horizontal="center"/>
    </xf>
    <xf numFmtId="0" fontId="48" fillId="3" borderId="0" xfId="0" applyFont="1" applyFill="1" applyBorder="1" applyAlignment="1">
      <alignment horizontal="center"/>
    </xf>
    <xf numFmtId="0" fontId="43" fillId="3" borderId="14" xfId="23" applyFont="1" applyFill="1" applyBorder="1" applyAlignment="1">
      <alignment horizontal="center"/>
      <protection/>
    </xf>
    <xf numFmtId="0" fontId="43" fillId="3" borderId="16" xfId="23" applyFont="1" applyFill="1" applyBorder="1" applyAlignment="1">
      <alignment horizontal="center"/>
      <protection/>
    </xf>
    <xf numFmtId="0" fontId="28" fillId="3" borderId="0" xfId="23" applyFont="1" applyFill="1" applyBorder="1" applyAlignment="1">
      <alignment horizontal="center"/>
      <protection/>
    </xf>
    <xf numFmtId="0" fontId="40" fillId="2" borderId="0" xfId="23" applyFont="1" applyFill="1">
      <alignment/>
      <protection/>
    </xf>
    <xf numFmtId="0" fontId="13" fillId="3" borderId="0" xfId="23" applyFont="1" applyFill="1" applyAlignment="1">
      <alignment horizontal="center"/>
      <protection/>
    </xf>
    <xf numFmtId="0" fontId="5" fillId="3" borderId="0" xfId="0" applyFont="1" applyFill="1" applyAlignment="1">
      <alignment horizontal="center"/>
    </xf>
    <xf numFmtId="0" fontId="13" fillId="3" borderId="0" xfId="0" applyFont="1" applyFill="1" applyAlignment="1">
      <alignment horizontal="center"/>
    </xf>
    <xf numFmtId="0" fontId="14" fillId="3" borderId="0" xfId="0" applyFont="1" applyFill="1" applyAlignment="1">
      <alignment horizontal="center"/>
    </xf>
    <xf numFmtId="0" fontId="1" fillId="0" borderId="0" xfId="0" applyFont="1" applyAlignment="1">
      <alignment horizontal="right"/>
    </xf>
    <xf numFmtId="0" fontId="1" fillId="0" borderId="5" xfId="0" applyFont="1" applyBorder="1" applyAlignment="1">
      <alignment horizontal="right"/>
    </xf>
    <xf numFmtId="0" fontId="6" fillId="2" borderId="0" xfId="0" applyFont="1" applyFill="1" applyAlignment="1" applyProtection="1">
      <alignment horizontal="right"/>
      <protection hidden="1"/>
    </xf>
    <xf numFmtId="0" fontId="1" fillId="4" borderId="0" xfId="0" applyFont="1" applyFill="1" applyAlignment="1">
      <alignment horizontal="right"/>
    </xf>
    <xf numFmtId="0" fontId="1" fillId="4" borderId="19" xfId="0" applyFont="1" applyFill="1" applyBorder="1" applyAlignment="1">
      <alignment horizontal="right"/>
    </xf>
    <xf numFmtId="0" fontId="28" fillId="7" borderId="0" xfId="0" applyFont="1" applyFill="1" applyAlignment="1">
      <alignment horizontal="center"/>
    </xf>
    <xf numFmtId="0" fontId="13" fillId="7" borderId="0" xfId="0" applyFont="1" applyFill="1" applyAlignment="1">
      <alignment horizontal="center"/>
    </xf>
    <xf numFmtId="0" fontId="19" fillId="2" borderId="0" xfId="0" applyFont="1" applyFill="1" applyAlignment="1">
      <alignment horizontal="center"/>
    </xf>
    <xf numFmtId="0" fontId="28" fillId="3" borderId="9" xfId="0" applyFont="1" applyFill="1" applyBorder="1" applyAlignment="1">
      <alignment horizontal="center"/>
    </xf>
    <xf numFmtId="0" fontId="13" fillId="3" borderId="9" xfId="0" applyFont="1" applyFill="1" applyBorder="1" applyAlignment="1">
      <alignment horizontal="center"/>
    </xf>
    <xf numFmtId="0" fontId="1" fillId="2" borderId="0" xfId="0" applyFont="1" applyFill="1" applyAlignment="1">
      <alignment horizontal="center"/>
    </xf>
    <xf numFmtId="0" fontId="1" fillId="2" borderId="5" xfId="0" applyFont="1" applyFill="1" applyBorder="1" applyAlignment="1">
      <alignment horizontal="center"/>
    </xf>
    <xf numFmtId="0" fontId="23" fillId="3" borderId="0" xfId="0" applyFont="1" applyFill="1" applyAlignment="1">
      <alignment horizontal="center"/>
    </xf>
    <xf numFmtId="0" fontId="1" fillId="2" borderId="0" xfId="0" applyFont="1" applyFill="1" applyAlignment="1">
      <alignment horizontal="right"/>
    </xf>
    <xf numFmtId="0" fontId="0" fillId="2" borderId="5" xfId="0" applyFill="1" applyBorder="1" applyAlignment="1">
      <alignment horizontal="right"/>
    </xf>
    <xf numFmtId="0" fontId="49" fillId="3" borderId="0" xfId="0" applyFont="1" applyFill="1" applyAlignment="1">
      <alignment horizontal="center"/>
    </xf>
    <xf numFmtId="0" fontId="51" fillId="2" borderId="0" xfId="0" applyFont="1" applyFill="1" applyAlignment="1">
      <alignment horizontal="center"/>
    </xf>
    <xf numFmtId="0" fontId="0" fillId="2" borderId="0" xfId="0" applyFill="1" applyAlignment="1">
      <alignment horizontal="center"/>
    </xf>
    <xf numFmtId="0" fontId="52" fillId="2" borderId="0" xfId="0" applyFont="1" applyFill="1" applyAlignment="1">
      <alignment horizontal="center"/>
    </xf>
    <xf numFmtId="0" fontId="53" fillId="2" borderId="0" xfId="0" applyFont="1" applyFill="1" applyAlignment="1">
      <alignment horizontal="center"/>
    </xf>
    <xf numFmtId="0" fontId="5" fillId="3" borderId="9" xfId="23" applyFont="1" applyFill="1" applyBorder="1" applyAlignment="1">
      <alignment horizontal="center"/>
      <protection/>
    </xf>
  </cellXfs>
  <cellStyles count="11">
    <cellStyle name="Normal" xfId="0"/>
    <cellStyle name="Comma" xfId="15"/>
    <cellStyle name="Comma [0]" xfId="16"/>
    <cellStyle name="Currency" xfId="17"/>
    <cellStyle name="Currency [0]" xfId="18"/>
    <cellStyle name="Followed Hyperlink" xfId="19"/>
    <cellStyle name="Followed Hyperlink_PhotoTools.xls" xfId="20"/>
    <cellStyle name="Hyperlink" xfId="21"/>
    <cellStyle name="Hyperlink_PhotoTools.xls" xfId="22"/>
    <cellStyle name="Normal_PhotoTools.xls" xfId="23"/>
    <cellStyle name="Percent" xfId="24"/>
  </cellStyles>
  <dxfs count="2">
    <dxf>
      <fill>
        <patternFill>
          <bgColor rgb="FFFFFFFF"/>
        </patternFill>
      </fill>
      <border/>
    </dxf>
    <dxf>
      <font>
        <color rgb="FF000000"/>
      </font>
      <fill>
        <patternFill>
          <bgColor rgb="FFFFF58C"/>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mailto:%20joemiller@fineart-photography.com?subject=Tools%20for%20Photographers%20Workbook"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fineart-photography.com/dof_plus.html"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8</xdr:row>
      <xdr:rowOff>66675</xdr:rowOff>
    </xdr:from>
    <xdr:to>
      <xdr:col>8</xdr:col>
      <xdr:colOff>742950</xdr:colOff>
      <xdr:row>20</xdr:row>
      <xdr:rowOff>47625</xdr:rowOff>
    </xdr:to>
    <xdr:sp>
      <xdr:nvSpPr>
        <xdr:cNvPr id="1" name="TextBox 1">
          <a:hlinkClick r:id="rId1"/>
        </xdr:cNvPr>
        <xdr:cNvSpPr txBox="1">
          <a:spLocks noChangeArrowheads="1"/>
        </xdr:cNvSpPr>
      </xdr:nvSpPr>
      <xdr:spPr>
        <a:xfrm>
          <a:off x="2295525" y="1666875"/>
          <a:ext cx="6372225" cy="2266950"/>
        </a:xfrm>
        <a:prstGeom prst="rect">
          <a:avLst/>
        </a:prstGeom>
        <a:solidFill>
          <a:srgbClr val="C0C0C0"/>
        </a:solidFill>
        <a:ln w="9525" cmpd="sng">
          <a:solidFill>
            <a:srgbClr val="C0C0C0"/>
          </a:solidFill>
          <a:headEnd type="none"/>
          <a:tailEnd type="none"/>
        </a:ln>
      </xdr:spPr>
      <xdr:txBody>
        <a:bodyPr vertOverflow="clip" wrap="square"/>
        <a:p>
          <a:pPr algn="l">
            <a:defRPr/>
          </a:pPr>
          <a:r>
            <a:rPr lang="en-US" cap="none" sz="1400" b="1" i="0" u="none" baseline="0">
              <a:latin typeface="Arial"/>
              <a:ea typeface="Arial"/>
              <a:cs typeface="Arial"/>
            </a:rPr>
            <a:t>I hope you find this free workbook useful.  You may give a copy to any other photographer that might be interested.  However, if you bundle this workbook  with any other materials, charge for it or change it in any way, it'll tick me off plenty!  Don't do it!
I don't guarantee everything included to be correct and it was virus free when I uploaded it to my web host.
If you have comments, problems, or want to report a bug or mistake feel free to email me.
                                             joemiller@fineart-photography.com</a:t>
          </a:r>
          <a:r>
            <a:rPr lang="en-US" cap="none" sz="12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428625</xdr:colOff>
      <xdr:row>2</xdr:row>
      <xdr:rowOff>123825</xdr:rowOff>
    </xdr:from>
    <xdr:to>
      <xdr:col>17</xdr:col>
      <xdr:colOff>381000</xdr:colOff>
      <xdr:row>13</xdr:row>
      <xdr:rowOff>114300</xdr:rowOff>
    </xdr:to>
    <xdr:sp>
      <xdr:nvSpPr>
        <xdr:cNvPr id="1" name="TextBox 1">
          <a:hlinkClick r:id="rId1"/>
        </xdr:cNvPr>
        <xdr:cNvSpPr txBox="1">
          <a:spLocks noChangeArrowheads="1"/>
        </xdr:cNvSpPr>
      </xdr:nvSpPr>
      <xdr:spPr>
        <a:xfrm>
          <a:off x="3162300" y="504825"/>
          <a:ext cx="5191125" cy="1857375"/>
        </a:xfrm>
        <a:prstGeom prst="rect">
          <a:avLst/>
        </a:prstGeom>
        <a:solidFill>
          <a:srgbClr val="808080"/>
        </a:solidFill>
        <a:ln w="9525" cmpd="sng">
          <a:solidFill>
            <a:srgbClr val="808080"/>
          </a:solidFill>
          <a:headEnd type="none"/>
          <a:tailEnd type="none"/>
        </a:ln>
      </xdr:spPr>
      <xdr:txBody>
        <a:bodyPr vertOverflow="clip" wrap="square"/>
        <a:p>
          <a:pPr algn="l">
            <a:defRPr/>
          </a:pPr>
          <a:r>
            <a:rPr lang="en-US" cap="none" sz="1000" b="0" i="0" u="none" baseline="0">
              <a:solidFill>
                <a:srgbClr val="FFFFFF"/>
              </a:solidFill>
              <a:latin typeface="Arial"/>
              <a:ea typeface="Arial"/>
              <a:cs typeface="Arial"/>
            </a:rPr>
            <a:t>*The Digital Camera option assumes a Lens Maginifaction Factor in the neighborhood of 1.5 to 1.6.  For example, a 50mm lens for a 35mm camera would provide be approximately equlivalent to a 75mm lens on a 35mm camera.  Consider it a rough estimate for Digital SLRs.
</a:t>
          </a:r>
          <a:r>
            <a:rPr lang="en-US" cap="none" sz="1000" b="1" i="1" u="none" baseline="0">
              <a:solidFill>
                <a:srgbClr val="FFFFFF"/>
              </a:solidFill>
              <a:latin typeface="Arial"/>
              <a:ea typeface="Arial"/>
              <a:cs typeface="Arial"/>
            </a:rPr>
            <a:t>Hyperfocal distance</a:t>
          </a:r>
          <a:r>
            <a:rPr lang="en-US" cap="none" sz="1000" b="0" i="0" u="none" baseline="0">
              <a:solidFill>
                <a:srgbClr val="FFFFFF"/>
              </a:solidFill>
              <a:latin typeface="Arial"/>
              <a:ea typeface="Arial"/>
              <a:cs typeface="Arial"/>
            </a:rPr>
            <a:t> is the nearest point to the camera in acceptable focus if the lens is focused at infinity (i.e, the near limit).  If you focus at the hyperfocal distance, everything from one-half the hyperfocal distance to infinity will be in acceptable focus.
For more information about depth of field see:
http://www.fineart-photography.com/dof_plus.html</a:t>
          </a:r>
        </a:p>
      </xdr:txBody>
    </xdr:sp>
    <xdr:clientData/>
  </xdr:twoCellAnchor>
  <xdr:twoCellAnchor>
    <xdr:from>
      <xdr:col>18</xdr:col>
      <xdr:colOff>152400</xdr:colOff>
      <xdr:row>38</xdr:row>
      <xdr:rowOff>66675</xdr:rowOff>
    </xdr:from>
    <xdr:to>
      <xdr:col>18</xdr:col>
      <xdr:colOff>180975</xdr:colOff>
      <xdr:row>38</xdr:row>
      <xdr:rowOff>95250</xdr:rowOff>
    </xdr:to>
    <xdr:sp>
      <xdr:nvSpPr>
        <xdr:cNvPr id="2" name="Rectangle 4"/>
        <xdr:cNvSpPr>
          <a:spLocks/>
        </xdr:cNvSpPr>
      </xdr:nvSpPr>
      <xdr:spPr>
        <a:xfrm>
          <a:off x="8601075" y="6610350"/>
          <a:ext cx="28575" cy="28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885825</xdr:colOff>
      <xdr:row>8</xdr:row>
      <xdr:rowOff>9525</xdr:rowOff>
    </xdr:from>
    <xdr:to>
      <xdr:col>2</xdr:col>
      <xdr:colOff>847725</xdr:colOff>
      <xdr:row>10</xdr:row>
      <xdr:rowOff>114300</xdr:rowOff>
    </xdr:to>
    <xdr:sp>
      <xdr:nvSpPr>
        <xdr:cNvPr id="1" name="AutoShape 1"/>
        <xdr:cNvSpPr>
          <a:spLocks/>
        </xdr:cNvSpPr>
      </xdr:nvSpPr>
      <xdr:spPr>
        <a:xfrm>
          <a:off x="1914525" y="1838325"/>
          <a:ext cx="952500" cy="485775"/>
        </a:xfrm>
        <a:prstGeom prst="rightArrow">
          <a:avLst/>
        </a:prstGeom>
        <a:solidFill>
          <a:srgbClr val="808080"/>
        </a:solid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885825</xdr:colOff>
      <xdr:row>12</xdr:row>
      <xdr:rowOff>85725</xdr:rowOff>
    </xdr:from>
    <xdr:to>
      <xdr:col>2</xdr:col>
      <xdr:colOff>847725</xdr:colOff>
      <xdr:row>15</xdr:row>
      <xdr:rowOff>0</xdr:rowOff>
    </xdr:to>
    <xdr:sp>
      <xdr:nvSpPr>
        <xdr:cNvPr id="2" name="AutoShape 2"/>
        <xdr:cNvSpPr>
          <a:spLocks/>
        </xdr:cNvSpPr>
      </xdr:nvSpPr>
      <xdr:spPr>
        <a:xfrm>
          <a:off x="1914525" y="2676525"/>
          <a:ext cx="952500" cy="485775"/>
        </a:xfrm>
        <a:prstGeom prst="rightArrow">
          <a:avLst/>
        </a:prstGeom>
        <a:solidFill>
          <a:srgbClr val="808080"/>
        </a:solid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5</xdr:row>
      <xdr:rowOff>66675</xdr:rowOff>
    </xdr:from>
    <xdr:to>
      <xdr:col>1</xdr:col>
      <xdr:colOff>952500</xdr:colOff>
      <xdr:row>17</xdr:row>
      <xdr:rowOff>47625</xdr:rowOff>
    </xdr:to>
    <xdr:sp>
      <xdr:nvSpPr>
        <xdr:cNvPr id="3" name="TextBox 3"/>
        <xdr:cNvSpPr txBox="1">
          <a:spLocks noChangeArrowheads="1"/>
        </xdr:cNvSpPr>
      </xdr:nvSpPr>
      <xdr:spPr>
        <a:xfrm>
          <a:off x="142875" y="1323975"/>
          <a:ext cx="1838325" cy="2266950"/>
        </a:xfrm>
        <a:prstGeom prst="rect">
          <a:avLst/>
        </a:prstGeom>
        <a:solidFill>
          <a:srgbClr val="808080"/>
        </a:solidFill>
        <a:ln w="9525" cmpd="sng">
          <a:solidFill>
            <a:srgbClr val="808080"/>
          </a:solidFill>
          <a:headEnd type="none"/>
          <a:tailEnd type="none"/>
        </a:ln>
      </xdr:spPr>
      <xdr:txBody>
        <a:bodyPr vertOverflow="clip" wrap="square"/>
        <a:p>
          <a:pPr algn="l">
            <a:defRPr/>
          </a:pPr>
          <a:r>
            <a:rPr lang="en-US" cap="none" sz="1200" b="0" i="0" u="none" baseline="0">
              <a:solidFill>
                <a:srgbClr val="FFFFFF"/>
              </a:solidFill>
              <a:latin typeface="Arial"/>
              <a:ea typeface="Arial"/>
              <a:cs typeface="Arial"/>
            </a:rPr>
            <a:t>Measurements can be entered as decimals or fractions.  When using fractions insert a space between the whole number and the fraction.  For example: 7 1/2
Your imput will be converted to decimals, but output is available in fractions.</a:t>
          </a:r>
        </a:p>
      </xdr:txBody>
    </xdr:sp>
    <xdr:clientData/>
  </xdr:twoCellAnchor>
  <xdr:twoCellAnchor>
    <xdr:from>
      <xdr:col>0</xdr:col>
      <xdr:colOff>85725</xdr:colOff>
      <xdr:row>35</xdr:row>
      <xdr:rowOff>104775</xdr:rowOff>
    </xdr:from>
    <xdr:to>
      <xdr:col>9</xdr:col>
      <xdr:colOff>600075</xdr:colOff>
      <xdr:row>40</xdr:row>
      <xdr:rowOff>152400</xdr:rowOff>
    </xdr:to>
    <xdr:sp>
      <xdr:nvSpPr>
        <xdr:cNvPr id="4" name="TextBox 4"/>
        <xdr:cNvSpPr txBox="1">
          <a:spLocks noChangeArrowheads="1"/>
        </xdr:cNvSpPr>
      </xdr:nvSpPr>
      <xdr:spPr>
        <a:xfrm>
          <a:off x="85725" y="7115175"/>
          <a:ext cx="9315450" cy="1000125"/>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sz="1600" b="1" i="0" u="none" baseline="0">
              <a:solidFill>
                <a:srgbClr val="FFFFFF"/>
              </a:solidFill>
              <a:latin typeface="Arial"/>
              <a:ea typeface="Arial"/>
              <a:cs typeface="Arial"/>
            </a:rPr>
            <a:t>*ABOUT OPTICAL CENTER:  This will move the image closer to the top than the bottom.  The formulas I used are based on a diagram I once ran across for placing the image at optical center.  Unfortunately, I can't remember the source.  You might want to sketch the results to see if you like the result before cutting a mat.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14</xdr:row>
      <xdr:rowOff>38100</xdr:rowOff>
    </xdr:from>
    <xdr:to>
      <xdr:col>12</xdr:col>
      <xdr:colOff>923925</xdr:colOff>
      <xdr:row>22</xdr:row>
      <xdr:rowOff>180975</xdr:rowOff>
    </xdr:to>
    <xdr:sp>
      <xdr:nvSpPr>
        <xdr:cNvPr id="1" name="TextBox 1"/>
        <xdr:cNvSpPr txBox="1">
          <a:spLocks noChangeArrowheads="1"/>
        </xdr:cNvSpPr>
      </xdr:nvSpPr>
      <xdr:spPr>
        <a:xfrm>
          <a:off x="85725" y="2800350"/>
          <a:ext cx="11791950" cy="1666875"/>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sz="1400" b="1" i="0" u="none" baseline="0">
              <a:solidFill>
                <a:srgbClr val="FFFFFF"/>
              </a:solidFill>
              <a:latin typeface="Arial"/>
              <a:ea typeface="Arial"/>
              <a:cs typeface="Arial"/>
            </a:rPr>
            <a:t>NOTES
   *The Focal Length that would provide the </a:t>
          </a:r>
          <a:r>
            <a:rPr lang="en-US" cap="none" sz="1400" b="1" i="0" u="sng" baseline="0">
              <a:solidFill>
                <a:srgbClr val="FFFFFF"/>
              </a:solidFill>
              <a:latin typeface="Arial"/>
              <a:ea typeface="Arial"/>
              <a:cs typeface="Arial"/>
            </a:rPr>
            <a:t>same angle of view</a:t>
          </a:r>
          <a:r>
            <a:rPr lang="en-US" cap="none" sz="1400" b="1" i="0" u="none" baseline="0">
              <a:solidFill>
                <a:srgbClr val="FFFFFF"/>
              </a:solidFill>
              <a:latin typeface="Arial"/>
              <a:ea typeface="Arial"/>
              <a:cs typeface="Arial"/>
            </a:rPr>
            <a:t> as the selected format for a 35mm camera.  Based on the longest
    dimension.
 **Focal Length Multiplier of 1.5.  Includes current Nikon, Pentax, and Fuji FinePix S2 and S3 SLRs.
***Focal Length Multiplier of 1.6.  Includes most current Canon Digital SLRs except the D5 which is the same as 35mm.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oemiller@fineart-photography.com?subject=Tools%20for%20Photographers%20Workbook" TargetMode="External" /><Relationship Id="rId2"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C6:I25"/>
  <sheetViews>
    <sheetView showGridLines="0" showRowColHeaders="0" tabSelected="1" workbookViewId="0" topLeftCell="A1">
      <selection activeCell="K29" sqref="K29"/>
    </sheetView>
  </sheetViews>
  <sheetFormatPr defaultColWidth="11.5546875" defaultRowHeight="15"/>
  <sheetData>
    <row r="6" spans="3:9" ht="15">
      <c r="C6" s="131"/>
      <c r="D6" s="131"/>
      <c r="E6" s="131"/>
      <c r="F6" s="131"/>
      <c r="G6" s="131"/>
      <c r="H6" s="131"/>
      <c r="I6" s="131"/>
    </row>
    <row r="7" spans="3:9" ht="21">
      <c r="C7" s="154" t="s">
        <v>155</v>
      </c>
      <c r="D7" s="155"/>
      <c r="E7" s="155"/>
      <c r="F7" s="155"/>
      <c r="G7" s="155"/>
      <c r="H7" s="155"/>
      <c r="I7" s="155"/>
    </row>
    <row r="8" spans="3:9" ht="15">
      <c r="C8" s="132"/>
      <c r="D8" s="132"/>
      <c r="E8" s="132"/>
      <c r="F8" s="132"/>
      <c r="G8" s="132"/>
      <c r="H8" s="132"/>
      <c r="I8" s="132"/>
    </row>
    <row r="9" spans="3:9" ht="15">
      <c r="C9" s="1"/>
      <c r="D9" s="1"/>
      <c r="E9" s="1"/>
      <c r="F9" s="1"/>
      <c r="G9" s="1"/>
      <c r="H9" s="1"/>
      <c r="I9" s="1"/>
    </row>
    <row r="10" spans="3:9" ht="15">
      <c r="C10" s="1"/>
      <c r="D10" s="1"/>
      <c r="E10" s="1"/>
      <c r="F10" s="1"/>
      <c r="G10" s="1"/>
      <c r="H10" s="1"/>
      <c r="I10" s="1"/>
    </row>
    <row r="11" spans="3:9" ht="15">
      <c r="C11" s="1"/>
      <c r="D11" s="1"/>
      <c r="E11" s="1"/>
      <c r="F11" s="1"/>
      <c r="G11" s="1"/>
      <c r="H11" s="1"/>
      <c r="I11" s="1"/>
    </row>
    <row r="12" spans="3:9" ht="15">
      <c r="C12" s="1"/>
      <c r="D12" s="1"/>
      <c r="E12" s="1"/>
      <c r="F12" s="1"/>
      <c r="G12" s="1"/>
      <c r="H12" s="1"/>
      <c r="I12" s="1"/>
    </row>
    <row r="13" spans="3:9" ht="15">
      <c r="C13" s="1"/>
      <c r="D13" s="1"/>
      <c r="E13" s="1"/>
      <c r="F13" s="1"/>
      <c r="G13" s="1"/>
      <c r="H13" s="1"/>
      <c r="I13" s="1"/>
    </row>
    <row r="14" spans="3:9" ht="15">
      <c r="C14" s="1"/>
      <c r="D14" s="1"/>
      <c r="E14" s="1"/>
      <c r="F14" s="1"/>
      <c r="G14" s="1"/>
      <c r="H14" s="1"/>
      <c r="I14" s="1"/>
    </row>
    <row r="15" spans="3:9" ht="15">
      <c r="C15" s="1"/>
      <c r="D15" s="1"/>
      <c r="E15" s="1"/>
      <c r="F15" s="1"/>
      <c r="G15" s="1"/>
      <c r="H15" s="1"/>
      <c r="I15" s="1"/>
    </row>
    <row r="16" spans="3:9" ht="15">
      <c r="C16" s="1"/>
      <c r="D16" s="1"/>
      <c r="E16" s="1"/>
      <c r="F16" s="1"/>
      <c r="G16" s="1"/>
      <c r="H16" s="1"/>
      <c r="I16" s="1"/>
    </row>
    <row r="17" spans="3:9" ht="15">
      <c r="C17" s="1"/>
      <c r="D17" s="1"/>
      <c r="E17" s="1"/>
      <c r="F17" s="1"/>
      <c r="G17" s="1"/>
      <c r="H17" s="1"/>
      <c r="I17" s="1"/>
    </row>
    <row r="18" spans="3:9" ht="15">
      <c r="C18" s="1"/>
      <c r="D18" s="1"/>
      <c r="E18" s="1"/>
      <c r="F18" s="1"/>
      <c r="G18" s="1"/>
      <c r="H18" s="1"/>
      <c r="I18" s="1"/>
    </row>
    <row r="19" spans="3:9" ht="15">
      <c r="C19" s="1"/>
      <c r="D19" s="1"/>
      <c r="E19" s="1"/>
      <c r="F19" s="1"/>
      <c r="G19" s="1"/>
      <c r="H19" s="1"/>
      <c r="I19" s="1"/>
    </row>
    <row r="20" spans="3:9" ht="15">
      <c r="C20" s="1"/>
      <c r="D20" s="1"/>
      <c r="E20" s="1"/>
      <c r="F20" s="1"/>
      <c r="G20" s="1"/>
      <c r="H20" s="1"/>
      <c r="I20" s="1"/>
    </row>
    <row r="21" spans="3:9" ht="15">
      <c r="C21" s="1"/>
      <c r="D21" s="1"/>
      <c r="E21" s="1"/>
      <c r="F21" s="1"/>
      <c r="G21" s="1"/>
      <c r="H21" s="1"/>
      <c r="I21" s="1"/>
    </row>
    <row r="22" spans="3:9" ht="15">
      <c r="C22" s="1"/>
      <c r="D22" s="1"/>
      <c r="E22" s="1"/>
      <c r="F22" s="1"/>
      <c r="G22" s="1"/>
      <c r="H22" s="1"/>
      <c r="I22" s="1"/>
    </row>
    <row r="23" spans="3:9" ht="15">
      <c r="C23" s="1"/>
      <c r="D23" s="1"/>
      <c r="E23" s="133" t="s">
        <v>130</v>
      </c>
      <c r="F23" s="1"/>
      <c r="G23" s="1"/>
      <c r="H23" s="1"/>
      <c r="I23" s="1"/>
    </row>
    <row r="24" spans="3:9" ht="15">
      <c r="C24" s="1"/>
      <c r="D24" s="1"/>
      <c r="E24" s="1"/>
      <c r="F24" s="1"/>
      <c r="G24" s="1"/>
      <c r="H24" s="1"/>
      <c r="I24" s="1"/>
    </row>
    <row r="25" spans="3:9" ht="15">
      <c r="C25" s="1"/>
      <c r="D25" s="1"/>
      <c r="E25" s="1"/>
      <c r="F25" s="1"/>
      <c r="G25" s="1"/>
      <c r="H25" s="1"/>
      <c r="I25" s="1"/>
    </row>
  </sheetData>
  <sheetProtection password="E8B6" sheet="1" objects="1" scenarios="1"/>
  <mergeCells count="1">
    <mergeCell ref="C7:I7"/>
  </mergeCells>
  <hyperlinks>
    <hyperlink ref="E23" r:id="rId1" display="joemiller@fineart-photography.com"/>
  </hyperlinks>
  <printOptions/>
  <pageMargins left="0.75" right="0.75" top="1" bottom="1" header="0.5" footer="0.5"/>
  <pageSetup orientation="portrait" paperSize="9"/>
  <drawing r:id="rId2"/>
</worksheet>
</file>

<file path=xl/worksheets/sheet2.xml><?xml version="1.0" encoding="utf-8"?>
<worksheet xmlns="http://schemas.openxmlformats.org/spreadsheetml/2006/main" xmlns:r="http://schemas.openxmlformats.org/officeDocument/2006/relationships">
  <dimension ref="A1:J1001"/>
  <sheetViews>
    <sheetView workbookViewId="0" topLeftCell="A987">
      <selection activeCell="K1011" sqref="K1011"/>
    </sheetView>
  </sheetViews>
  <sheetFormatPr defaultColWidth="11.5546875" defaultRowHeight="15"/>
  <cols>
    <col min="1" max="8" width="10.6640625" style="125" customWidth="1"/>
  </cols>
  <sheetData>
    <row r="1" spans="1:10" ht="15">
      <c r="A1" s="124" t="s">
        <v>28</v>
      </c>
      <c r="B1" s="124" t="s">
        <v>29</v>
      </c>
      <c r="C1" s="124" t="s">
        <v>30</v>
      </c>
      <c r="D1" s="124" t="s">
        <v>31</v>
      </c>
      <c r="E1" s="124" t="s">
        <v>32</v>
      </c>
      <c r="F1" s="124" t="s">
        <v>33</v>
      </c>
      <c r="G1" s="124" t="s">
        <v>34</v>
      </c>
      <c r="H1" s="124" t="s">
        <v>35</v>
      </c>
      <c r="I1">
        <v>1.5</v>
      </c>
      <c r="J1">
        <v>1.6</v>
      </c>
    </row>
    <row r="2" spans="1:10" ht="15">
      <c r="A2" s="125">
        <v>1000</v>
      </c>
      <c r="B2" s="125">
        <f aca="true" t="shared" si="0" ref="B2:B65">2*(ATAN((36/2)/A2)*180/PI())</f>
        <v>2.062425339775906</v>
      </c>
      <c r="C2" s="125">
        <f aca="true" t="shared" si="1" ref="C2:C65">2*(ATAN((56/2)/A2)*180/PI())</f>
        <v>3.2077255423098614</v>
      </c>
      <c r="D2" s="125">
        <f aca="true" t="shared" si="2" ref="D2:D65">2*(ATAN((68/2)/A2)*180/PI())</f>
        <v>3.8946127451217776</v>
      </c>
      <c r="E2" s="125">
        <f aca="true" t="shared" si="3" ref="E2:E65">2*(ATAN((84/2)/A2)*180/PI())</f>
        <v>4.810018517410801</v>
      </c>
      <c r="F2" s="125">
        <f aca="true" t="shared" si="4" ref="F2:F65">2*(ATAN((122/2)/A2)*180/PI())</f>
        <v>6.981434370465356</v>
      </c>
      <c r="G2" s="125">
        <f aca="true" t="shared" si="5" ref="G2:G65">2*(ATAN((172/2)/A2)*180/PI())</f>
        <v>9.830685774315985</v>
      </c>
      <c r="H2" s="125">
        <f aca="true" t="shared" si="6" ref="H2:H65">2*(ATAN((249/2)/A2)*180/PI())</f>
        <v>14.193614924516726</v>
      </c>
      <c r="I2">
        <f>2*(ATAN((23.5/2)/A2)*180/PI())</f>
        <v>1.3463888589012243</v>
      </c>
      <c r="J2">
        <f>2*(ATAN((22.2/2)/A2)*180/PI())</f>
        <v>1.2719140693958024</v>
      </c>
    </row>
    <row r="3" spans="1:10" ht="15">
      <c r="A3" s="125">
        <v>999</v>
      </c>
      <c r="B3" s="125">
        <f t="shared" si="0"/>
        <v>2.064489383131462</v>
      </c>
      <c r="C3" s="125">
        <f t="shared" si="1"/>
        <v>3.2109347991612354</v>
      </c>
      <c r="D3" s="125">
        <f t="shared" si="2"/>
        <v>3.8985082504283386</v>
      </c>
      <c r="E3" s="125">
        <f t="shared" si="3"/>
        <v>4.814827688680224</v>
      </c>
      <c r="F3" s="125">
        <f t="shared" si="4"/>
        <v>6.9884054871488335</v>
      </c>
      <c r="G3" s="125">
        <f t="shared" si="5"/>
        <v>9.840478017182871</v>
      </c>
      <c r="H3" s="125">
        <f t="shared" si="6"/>
        <v>14.207677660358472</v>
      </c>
      <c r="I3">
        <f aca="true" t="shared" si="7" ref="I3:I66">2*(ATAN((23.5/2)/A3)*180/PI())</f>
        <v>1.347736471277362</v>
      </c>
      <c r="J3">
        <f aca="true" t="shared" si="8" ref="J3:J66">2*(ATAN((22.2/2)/A3)*180/PI())</f>
        <v>1.2731871519269728</v>
      </c>
    </row>
    <row r="4" spans="1:10" ht="15">
      <c r="A4" s="125">
        <v>998</v>
      </c>
      <c r="B4" s="125">
        <f t="shared" si="0"/>
        <v>2.0665575615026737</v>
      </c>
      <c r="C4" s="125">
        <f t="shared" si="1"/>
        <v>3.214150482335674</v>
      </c>
      <c r="D4" s="125">
        <f t="shared" si="2"/>
        <v>3.902411553317643</v>
      </c>
      <c r="E4" s="125">
        <f t="shared" si="3"/>
        <v>4.819646480545647</v>
      </c>
      <c r="F4" s="125">
        <f t="shared" si="4"/>
        <v>6.99539052206053</v>
      </c>
      <c r="G4" s="125">
        <f t="shared" si="5"/>
        <v>9.85028973928125</v>
      </c>
      <c r="H4" s="125">
        <f t="shared" si="6"/>
        <v>14.221768146603669</v>
      </c>
      <c r="I4">
        <f t="shared" si="7"/>
        <v>1.3490867839055791</v>
      </c>
      <c r="J4">
        <f t="shared" si="8"/>
        <v>1.2744627854104926</v>
      </c>
    </row>
    <row r="5" spans="1:10" ht="15">
      <c r="A5" s="125">
        <v>997</v>
      </c>
      <c r="B5" s="125">
        <f t="shared" si="0"/>
        <v>2.0686298873265168</v>
      </c>
      <c r="C5" s="125">
        <f t="shared" si="1"/>
        <v>3.2173726111498686</v>
      </c>
      <c r="D5" s="125">
        <f t="shared" si="2"/>
        <v>3.9063226772165436</v>
      </c>
      <c r="E5" s="125">
        <f t="shared" si="3"/>
        <v>4.8244749218874325</v>
      </c>
      <c r="F5" s="125">
        <f t="shared" si="4"/>
        <v>7.002389516872831</v>
      </c>
      <c r="G5" s="125">
        <f t="shared" si="5"/>
        <v>9.86012099864832</v>
      </c>
      <c r="H5" s="125">
        <f t="shared" si="6"/>
        <v>14.235886465047093</v>
      </c>
      <c r="I5">
        <f t="shared" si="7"/>
        <v>1.3504398049095052</v>
      </c>
      <c r="J5">
        <f t="shared" si="8"/>
        <v>1.2757409775209805</v>
      </c>
    </row>
    <row r="6" spans="1:10" ht="15">
      <c r="A6" s="125">
        <v>996</v>
      </c>
      <c r="B6" s="125">
        <f t="shared" si="0"/>
        <v>2.0707063730898896</v>
      </c>
      <c r="C6" s="125">
        <f t="shared" si="1"/>
        <v>3.220601204997986</v>
      </c>
      <c r="D6" s="125">
        <f t="shared" si="2"/>
        <v>3.9102416456457942</v>
      </c>
      <c r="E6" s="125">
        <f t="shared" si="3"/>
        <v>4.829313041701581</v>
      </c>
      <c r="F6" s="125">
        <f t="shared" si="4"/>
        <v>7.009402513424433</v>
      </c>
      <c r="G6" s="125">
        <f t="shared" si="5"/>
        <v>9.869971853551494</v>
      </c>
      <c r="H6" s="125">
        <f t="shared" si="6"/>
        <v>14.250032697803595</v>
      </c>
      <c r="I6">
        <f t="shared" si="7"/>
        <v>1.3517955424453874</v>
      </c>
      <c r="J6">
        <f t="shared" si="8"/>
        <v>1.2770217359638691</v>
      </c>
    </row>
    <row r="7" spans="1:10" ht="15">
      <c r="A7" s="125">
        <v>995</v>
      </c>
      <c r="B7" s="125">
        <f t="shared" si="0"/>
        <v>2.0727870313298586</v>
      </c>
      <c r="C7" s="125">
        <f t="shared" si="1"/>
        <v>3.2238362833520564</v>
      </c>
      <c r="D7" s="125">
        <f t="shared" si="2"/>
        <v>3.9141684822205196</v>
      </c>
      <c r="E7" s="125">
        <f t="shared" si="3"/>
        <v>4.834160869100318</v>
      </c>
      <c r="F7" s="125">
        <f t="shared" si="4"/>
        <v>7.016429553721189</v>
      </c>
      <c r="G7" s="125">
        <f t="shared" si="5"/>
        <v>9.879842362489528</v>
      </c>
      <c r="H7" s="125">
        <f t="shared" si="6"/>
        <v>14.264206927309656</v>
      </c>
      <c r="I7">
        <f t="shared" si="7"/>
        <v>1.353154004702253</v>
      </c>
      <c r="J7">
        <f t="shared" si="8"/>
        <v>1.2783050684755624</v>
      </c>
    </row>
    <row r="8" spans="1:10" ht="15">
      <c r="A8" s="125">
        <v>994</v>
      </c>
      <c r="B8" s="125">
        <f t="shared" si="0"/>
        <v>2.0748718746339176</v>
      </c>
      <c r="C8" s="125">
        <f t="shared" si="1"/>
        <v>3.2270778657623644</v>
      </c>
      <c r="D8" s="125">
        <f t="shared" si="2"/>
        <v>3.9181032106506914</v>
      </c>
      <c r="E8" s="125">
        <f t="shared" si="3"/>
        <v>4.839018433312673</v>
      </c>
      <c r="F8" s="125">
        <f t="shared" si="4"/>
        <v>7.023470679936926</v>
      </c>
      <c r="G8" s="125">
        <f t="shared" si="5"/>
        <v>9.88973258419368</v>
      </c>
      <c r="H8" s="125">
        <f t="shared" si="6"/>
        <v>14.278409236324947</v>
      </c>
      <c r="I8">
        <f t="shared" si="7"/>
        <v>1.3545151999020766</v>
      </c>
      <c r="J8">
        <f t="shared" si="8"/>
        <v>1.2795909828235907</v>
      </c>
    </row>
    <row r="9" spans="1:10" ht="15">
      <c r="A9" s="125">
        <v>993</v>
      </c>
      <c r="B9" s="125">
        <f t="shared" si="0"/>
        <v>2.0769609156402336</v>
      </c>
      <c r="C9" s="125">
        <f t="shared" si="1"/>
        <v>3.230325971857844</v>
      </c>
      <c r="D9" s="125">
        <f t="shared" si="2"/>
        <v>3.922045854741605</v>
      </c>
      <c r="E9" s="125">
        <f t="shared" si="3"/>
        <v>4.843885763685066</v>
      </c>
      <c r="F9" s="125">
        <f t="shared" si="4"/>
        <v>7.030525934414296</v>
      </c>
      <c r="G9" s="125">
        <f t="shared" si="5"/>
        <v>9.89964257762885</v>
      </c>
      <c r="H9" s="125">
        <f t="shared" si="6"/>
        <v>14.292639707933919</v>
      </c>
      <c r="I9">
        <f t="shared" si="7"/>
        <v>1.3558791362999454</v>
      </c>
      <c r="J9">
        <f t="shared" si="8"/>
        <v>1.2808794868067657</v>
      </c>
    </row>
    <row r="10" spans="1:10" ht="15">
      <c r="A10" s="125">
        <v>992</v>
      </c>
      <c r="B10" s="125">
        <f t="shared" si="0"/>
        <v>2.079054167037909</v>
      </c>
      <c r="C10" s="125">
        <f t="shared" si="1"/>
        <v>3.2335806213464733</v>
      </c>
      <c r="D10" s="125">
        <f t="shared" si="2"/>
        <v>3.9259964383943546</v>
      </c>
      <c r="E10" s="125">
        <f t="shared" si="3"/>
        <v>4.848762889681897</v>
      </c>
      <c r="F10" s="125">
        <f t="shared" si="4"/>
        <v>7.0375953596656196</v>
      </c>
      <c r="G10" s="125">
        <f t="shared" si="5"/>
        <v>9.909572401994746</v>
      </c>
      <c r="H10" s="125">
        <f t="shared" si="6"/>
        <v>14.306898425547375</v>
      </c>
      <c r="I10">
        <f t="shared" si="7"/>
        <v>1.3572458221842236</v>
      </c>
      <c r="J10">
        <f t="shared" si="8"/>
        <v>1.2821705882553402</v>
      </c>
    </row>
    <row r="11" spans="1:10" ht="15">
      <c r="A11" s="125">
        <v>991</v>
      </c>
      <c r="B11" s="125">
        <f t="shared" si="0"/>
        <v>2.0811516415672346</v>
      </c>
      <c r="C11" s="125">
        <f t="shared" si="1"/>
        <v>3.236841834015671</v>
      </c>
      <c r="D11" s="125">
        <f t="shared" si="2"/>
        <v>3.929954985606321</v>
      </c>
      <c r="E11" s="125">
        <f t="shared" si="3"/>
        <v>4.853649840886139</v>
      </c>
      <c r="F11" s="125">
        <f t="shared" si="4"/>
        <v>7.044678998373731</v>
      </c>
      <c r="G11" s="125">
        <f t="shared" si="5"/>
        <v>9.919522116727059</v>
      </c>
      <c r="H11" s="125">
        <f t="shared" si="6"/>
        <v>14.321185472904071</v>
      </c>
      <c r="I11">
        <f t="shared" si="7"/>
        <v>1.358615265876724</v>
      </c>
      <c r="J11">
        <f t="shared" si="8"/>
        <v>1.2834642950311659</v>
      </c>
    </row>
    <row r="12" spans="1:10" ht="15">
      <c r="A12" s="125">
        <v>990</v>
      </c>
      <c r="B12" s="125">
        <f t="shared" si="0"/>
        <v>2.083253352019948</v>
      </c>
      <c r="C12" s="125">
        <f t="shared" si="1"/>
        <v>3.240109629732701</v>
      </c>
      <c r="D12" s="125">
        <f t="shared" si="2"/>
        <v>3.933921520471654</v>
      </c>
      <c r="E12" s="125">
        <f t="shared" si="3"/>
        <v>4.858546646999936</v>
      </c>
      <c r="F12" s="125">
        <f t="shared" si="4"/>
        <v>7.051776893392831</v>
      </c>
      <c r="G12" s="125">
        <f t="shared" si="5"/>
        <v>9.929491781498625</v>
      </c>
      <c r="H12" s="125">
        <f t="shared" si="6"/>
        <v>14.335500934072332</v>
      </c>
      <c r="I12">
        <f t="shared" si="7"/>
        <v>1.3599874757328736</v>
      </c>
      <c r="J12">
        <f t="shared" si="8"/>
        <v>1.284760615027853</v>
      </c>
    </row>
    <row r="13" spans="1:10" ht="15">
      <c r="A13" s="125">
        <v>989</v>
      </c>
      <c r="B13" s="125">
        <f t="shared" si="0"/>
        <v>2.0853593112394964</v>
      </c>
      <c r="C13" s="125">
        <f t="shared" si="1"/>
        <v>3.243384028445071</v>
      </c>
      <c r="D13" s="125">
        <f t="shared" si="2"/>
        <v>3.9378960671817587</v>
      </c>
      <c r="E13" s="125">
        <f t="shared" si="3"/>
        <v>4.8634533378452</v>
      </c>
      <c r="F13" s="125">
        <f t="shared" si="4"/>
        <v>7.05888908774936</v>
      </c>
      <c r="G13" s="125">
        <f t="shared" si="5"/>
        <v>9.939481456220609</v>
      </c>
      <c r="H13" s="125">
        <f t="shared" si="6"/>
        <v>14.349844893451639</v>
      </c>
      <c r="I13">
        <f t="shared" si="7"/>
        <v>1.3613624601418854</v>
      </c>
      <c r="J13">
        <f t="shared" si="8"/>
        <v>1.2860595561709294</v>
      </c>
    </row>
    <row r="14" spans="1:10" ht="15">
      <c r="A14" s="125">
        <v>988</v>
      </c>
      <c r="B14" s="125">
        <f t="shared" si="0"/>
        <v>2.0874695321212933</v>
      </c>
      <c r="C14" s="125">
        <f t="shared" si="1"/>
        <v>3.2466650501809418</v>
      </c>
      <c r="D14" s="125">
        <f t="shared" si="2"/>
        <v>3.9418786500257887</v>
      </c>
      <c r="E14" s="125">
        <f t="shared" si="3"/>
        <v>4.868369943364218</v>
      </c>
      <c r="F14" s="125">
        <f t="shared" si="4"/>
        <v>7.066015624642843</v>
      </c>
      <c r="G14" s="125">
        <f t="shared" si="5"/>
        <v>9.949491201043696</v>
      </c>
      <c r="H14" s="125">
        <f t="shared" si="6"/>
        <v>14.364217435774284</v>
      </c>
      <c r="I14">
        <f t="shared" si="7"/>
        <v>1.3627402275269298</v>
      </c>
      <c r="J14">
        <f t="shared" si="8"/>
        <v>1.287361126418005</v>
      </c>
    </row>
    <row r="15" spans="1:10" ht="15">
      <c r="A15" s="125">
        <v>987</v>
      </c>
      <c r="B15" s="125">
        <f t="shared" si="0"/>
        <v>2.0895840276129864</v>
      </c>
      <c r="C15" s="125">
        <f t="shared" si="1"/>
        <v>3.2499527150495324</v>
      </c>
      <c r="D15" s="125">
        <f t="shared" si="2"/>
        <v>3.9458692933911417</v>
      </c>
      <c r="E15" s="125">
        <f t="shared" si="3"/>
        <v>4.873296493620262</v>
      </c>
      <c r="F15" s="125">
        <f t="shared" si="4"/>
        <v>7.073156547446778</v>
      </c>
      <c r="G15" s="125">
        <f t="shared" si="5"/>
        <v>9.959521076359287</v>
      </c>
      <c r="H15" s="125">
        <f t="shared" si="6"/>
        <v>14.378618646106979</v>
      </c>
      <c r="I15">
        <f t="shared" si="7"/>
        <v>1.3641207863453038</v>
      </c>
      <c r="J15">
        <f t="shared" si="8"/>
        <v>1.288665333758932</v>
      </c>
    </row>
    <row r="16" spans="1:10" ht="15">
      <c r="A16" s="125">
        <v>986</v>
      </c>
      <c r="B16" s="125">
        <f t="shared" si="0"/>
        <v>2.0917028107147195</v>
      </c>
      <c r="C16" s="125">
        <f t="shared" si="1"/>
        <v>3.2532470432415312</v>
      </c>
      <c r="D16" s="125">
        <f t="shared" si="2"/>
        <v>3.9498680217639537</v>
      </c>
      <c r="E16" s="125">
        <f t="shared" si="3"/>
        <v>4.87823301879819</v>
      </c>
      <c r="F16" s="125">
        <f t="shared" si="4"/>
        <v>7.080311899709502</v>
      </c>
      <c r="G16" s="125">
        <f t="shared" si="5"/>
        <v>9.969571142800694</v>
      </c>
      <c r="H16" s="125">
        <f t="shared" si="6"/>
        <v>14.393048609852507</v>
      </c>
      <c r="I16">
        <f t="shared" si="7"/>
        <v>1.3655041450886072</v>
      </c>
      <c r="J16">
        <f t="shared" si="8"/>
        <v>1.289972186215969</v>
      </c>
    </row>
    <row r="17" spans="1:10" ht="15">
      <c r="A17" s="125">
        <v>985</v>
      </c>
      <c r="B17" s="125">
        <f t="shared" si="0"/>
        <v>2.0938258944794</v>
      </c>
      <c r="C17" s="125">
        <f t="shared" si="1"/>
        <v>3.2565480550295107</v>
      </c>
      <c r="D17" s="125">
        <f t="shared" si="2"/>
        <v>3.9538748597295976</v>
      </c>
      <c r="E17" s="125">
        <f t="shared" si="3"/>
        <v>4.883179549205077</v>
      </c>
      <c r="F17" s="125">
        <f t="shared" si="4"/>
        <v>7.0874817251550715</v>
      </c>
      <c r="G17" s="125">
        <f t="shared" si="5"/>
        <v>9.979641461244357</v>
      </c>
      <c r="H17" s="125">
        <f t="shared" si="6"/>
        <v>14.407507412751377</v>
      </c>
      <c r="I17">
        <f t="shared" si="7"/>
        <v>1.3668903122829148</v>
      </c>
      <c r="J17">
        <f t="shared" si="8"/>
        <v>1.2912816918439447</v>
      </c>
    </row>
    <row r="18" spans="1:10" ht="15">
      <c r="A18" s="125">
        <v>984</v>
      </c>
      <c r="B18" s="125">
        <f t="shared" si="0"/>
        <v>2.0959532920129655</v>
      </c>
      <c r="C18" s="125">
        <f t="shared" si="1"/>
        <v>3.259855770768339</v>
      </c>
      <c r="D18" s="125">
        <f t="shared" si="2"/>
        <v>3.9578898319731923</v>
      </c>
      <c r="E18" s="125">
        <f t="shared" si="3"/>
        <v>4.888136115270817</v>
      </c>
      <c r="F18" s="125">
        <f t="shared" si="4"/>
        <v>7.094666067684152</v>
      </c>
      <c r="G18" s="125">
        <f t="shared" si="5"/>
        <v>9.989732092811062</v>
      </c>
      <c r="H18" s="125">
        <f t="shared" si="6"/>
        <v>14.421995140883485</v>
      </c>
      <c r="I18">
        <f t="shared" si="7"/>
        <v>1.368279296488952</v>
      </c>
      <c r="J18">
        <f t="shared" si="8"/>
        <v>1.292593858730426</v>
      </c>
    </row>
    <row r="19" spans="1:10" ht="15">
      <c r="A19" s="125">
        <v>983</v>
      </c>
      <c r="B19" s="125">
        <f t="shared" si="0"/>
        <v>2.098085016474655</v>
      </c>
      <c r="C19" s="125">
        <f t="shared" si="1"/>
        <v>3.2631702108956024</v>
      </c>
      <c r="D19" s="125">
        <f t="shared" si="2"/>
        <v>3.9619129632801036</v>
      </c>
      <c r="E19" s="125">
        <f t="shared" si="3"/>
        <v>4.893102747548757</v>
      </c>
      <c r="F19" s="125">
        <f t="shared" si="4"/>
        <v>7.10186497137491</v>
      </c>
      <c r="G19" s="125">
        <f t="shared" si="5"/>
        <v>9.99984309886715</v>
      </c>
      <c r="H19" s="125">
        <f t="shared" si="6"/>
        <v>14.43651188066978</v>
      </c>
      <c r="I19">
        <f t="shared" si="7"/>
        <v>1.3696711063022713</v>
      </c>
      <c r="J19">
        <f t="shared" si="8"/>
        <v>1.29390869499588</v>
      </c>
    </row>
    <row r="20" spans="1:10" ht="15">
      <c r="A20" s="125">
        <v>982</v>
      </c>
      <c r="B20" s="125">
        <f t="shared" si="0"/>
        <v>2.1002210810772795</v>
      </c>
      <c r="C20" s="125">
        <f t="shared" si="1"/>
        <v>3.266491395932022</v>
      </c>
      <c r="D20" s="125">
        <f t="shared" si="2"/>
        <v>3.9659442785364525</v>
      </c>
      <c r="E20" s="125">
        <f t="shared" si="3"/>
        <v>4.898079476716316</v>
      </c>
      <c r="F20" s="125">
        <f t="shared" si="4"/>
        <v>7.109078480483906</v>
      </c>
      <c r="G20" s="125">
        <f t="shared" si="5"/>
        <v>10.009974541025766</v>
      </c>
      <c r="H20" s="125">
        <f t="shared" si="6"/>
        <v>14.451057718873937</v>
      </c>
      <c r="I20">
        <f t="shared" si="7"/>
        <v>1.3710657503534287</v>
      </c>
      <c r="J20">
        <f t="shared" si="8"/>
        <v>1.295226208793846</v>
      </c>
    </row>
    <row r="21" spans="1:10" ht="15">
      <c r="A21" s="125">
        <v>981</v>
      </c>
      <c r="B21" s="125">
        <f t="shared" si="0"/>
        <v>2.1023614990874937</v>
      </c>
      <c r="C21" s="125">
        <f t="shared" si="1"/>
        <v>3.2698193464818774</v>
      </c>
      <c r="D21" s="125">
        <f t="shared" si="2"/>
        <v>3.9699838027296352</v>
      </c>
      <c r="E21" s="125">
        <f t="shared" si="3"/>
        <v>4.903066333575627</v>
      </c>
      <c r="F21" s="125">
        <f t="shared" si="4"/>
        <v>7.116306639446999</v>
      </c>
      <c r="G21" s="125">
        <f t="shared" si="5"/>
        <v>10.020126481148093</v>
      </c>
      <c r="H21" s="125">
        <f t="shared" si="6"/>
        <v>14.465632742604091</v>
      </c>
      <c r="I21">
        <f t="shared" si="7"/>
        <v>1.3724632373081636</v>
      </c>
      <c r="J21">
        <f t="shared" si="8"/>
        <v>1.2965464083111011</v>
      </c>
    </row>
    <row r="22" spans="1:10" ht="15">
      <c r="A22" s="125">
        <v>980</v>
      </c>
      <c r="B22" s="125">
        <f t="shared" si="0"/>
        <v>2.1045062838260726</v>
      </c>
      <c r="C22" s="125">
        <f t="shared" si="1"/>
        <v>3.2731540832334365</v>
      </c>
      <c r="D22" s="125">
        <f t="shared" si="2"/>
        <v>3.974031560948828</v>
      </c>
      <c r="E22" s="125">
        <f t="shared" si="3"/>
        <v>4.90806334905415</v>
      </c>
      <c r="F22" s="125">
        <f t="shared" si="4"/>
        <v>7.123549492880253</v>
      </c>
      <c r="G22" s="125">
        <f t="shared" si="5"/>
        <v>10.030298981344592</v>
      </c>
      <c r="H22" s="125">
        <f t="shared" si="6"/>
        <v>14.480237039314476</v>
      </c>
      <c r="I22">
        <f t="shared" si="7"/>
        <v>1.3738635758675761</v>
      </c>
      <c r="J22">
        <f t="shared" si="8"/>
        <v>1.2978693017678313</v>
      </c>
    </row>
    <row r="23" spans="1:10" ht="15">
      <c r="A23" s="125">
        <v>979</v>
      </c>
      <c r="B23" s="125">
        <f t="shared" si="0"/>
        <v>2.1066554486681857</v>
      </c>
      <c r="C23" s="125">
        <f t="shared" si="1"/>
        <v>3.2764956269593775</v>
      </c>
      <c r="D23" s="125">
        <f t="shared" si="2"/>
        <v>3.978087578385514</v>
      </c>
      <c r="E23" s="125">
        <f t="shared" si="3"/>
        <v>4.913070554205335</v>
      </c>
      <c r="F23" s="125">
        <f t="shared" si="4"/>
        <v>7.130807085580856</v>
      </c>
      <c r="G23" s="125">
        <f t="shared" si="5"/>
        <v>10.040492103976261</v>
      </c>
      <c r="H23" s="125">
        <f t="shared" si="6"/>
        <v>14.494870696807181</v>
      </c>
      <c r="I23">
        <f t="shared" si="7"/>
        <v>1.3752667747683096</v>
      </c>
      <c r="J23">
        <f t="shared" si="8"/>
        <v>1.2991948974178007</v>
      </c>
    </row>
    <row r="24" spans="1:10" ht="15">
      <c r="A24" s="125">
        <v>978</v>
      </c>
      <c r="B24" s="125">
        <f t="shared" si="0"/>
        <v>2.108809007043677</v>
      </c>
      <c r="C24" s="125">
        <f t="shared" si="1"/>
        <v>3.2798439985172227</v>
      </c>
      <c r="D24" s="125">
        <f t="shared" si="2"/>
        <v>3.9821518803340026</v>
      </c>
      <c r="E24" s="125">
        <f t="shared" si="3"/>
        <v>4.9180879802092425</v>
      </c>
      <c r="F24" s="125">
        <f t="shared" si="4"/>
        <v>7.138079462528026</v>
      </c>
      <c r="G24" s="125">
        <f t="shared" si="5"/>
        <v>10.05070591165589</v>
      </c>
      <c r="H24" s="125">
        <f t="shared" si="6"/>
        <v>14.509533803233861</v>
      </c>
      <c r="I24">
        <f t="shared" si="7"/>
        <v>1.3766728427827317</v>
      </c>
      <c r="J24">
        <f t="shared" si="8"/>
        <v>1.3005232035485246</v>
      </c>
    </row>
    <row r="25" spans="1:10" ht="15">
      <c r="A25" s="125">
        <v>977</v>
      </c>
      <c r="B25" s="125">
        <f t="shared" si="0"/>
        <v>2.110966972437342</v>
      </c>
      <c r="C25" s="125">
        <f t="shared" si="1"/>
        <v>3.283199218849774</v>
      </c>
      <c r="D25" s="125">
        <f t="shared" si="2"/>
        <v>3.986224492191951</v>
      </c>
      <c r="E25" s="125">
        <f t="shared" si="3"/>
        <v>4.923115658373199</v>
      </c>
      <c r="F25" s="125">
        <f t="shared" si="4"/>
        <v>7.145366668883948</v>
      </c>
      <c r="G25" s="125">
        <f t="shared" si="5"/>
        <v>10.060940467249342</v>
      </c>
      <c r="H25" s="125">
        <f t="shared" si="6"/>
        <v>14.52422644709746</v>
      </c>
      <c r="I25">
        <f t="shared" si="7"/>
        <v>1.3780817887191168</v>
      </c>
      <c r="J25">
        <f t="shared" si="8"/>
        <v>1.301854228481441</v>
      </c>
    </row>
    <row r="26" spans="1:10" ht="15">
      <c r="A26" s="125">
        <v>976</v>
      </c>
      <c r="B26" s="125">
        <f t="shared" si="0"/>
        <v>2.1131293583892123</v>
      </c>
      <c r="C26" s="125">
        <f t="shared" si="1"/>
        <v>3.2865613089855463</v>
      </c>
      <c r="D26" s="125">
        <f t="shared" si="2"/>
        <v>3.990305439460899</v>
      </c>
      <c r="E26" s="125">
        <f t="shared" si="3"/>
        <v>4.928153620132447</v>
      </c>
      <c r="F26" s="125">
        <f t="shared" si="4"/>
        <v>7.152668749994703</v>
      </c>
      <c r="G26" s="125">
        <f t="shared" si="5"/>
        <v>10.07119583387682</v>
      </c>
      <c r="H26" s="125">
        <f t="shared" si="6"/>
        <v>14.538948717253955</v>
      </c>
      <c r="I26">
        <f t="shared" si="7"/>
        <v>1.3794936214218287</v>
      </c>
      <c r="J26">
        <f t="shared" si="8"/>
        <v>1.303187980572085</v>
      </c>
    </row>
    <row r="27" spans="1:10" ht="15">
      <c r="A27" s="125">
        <v>975</v>
      </c>
      <c r="B27" s="125">
        <f t="shared" si="0"/>
        <v>2.115296178494835</v>
      </c>
      <c r="C27" s="125">
        <f t="shared" si="1"/>
        <v>3.289930290039205</v>
      </c>
      <c r="D27" s="125">
        <f t="shared" si="2"/>
        <v>3.994394747746794</v>
      </c>
      <c r="E27" s="125">
        <f t="shared" si="3"/>
        <v>4.933201897050796</v>
      </c>
      <c r="F27" s="125">
        <f t="shared" si="4"/>
        <v>7.159985751391192</v>
      </c>
      <c r="G27" s="125">
        <f t="shared" si="5"/>
        <v>10.081472074914146</v>
      </c>
      <c r="H27" s="125">
        <f t="shared" si="6"/>
        <v>14.553700702914124</v>
      </c>
      <c r="I27">
        <f t="shared" si="7"/>
        <v>1.3809083497715098</v>
      </c>
      <c r="J27">
        <f t="shared" si="8"/>
        <v>1.3045244682102637</v>
      </c>
    </row>
    <row r="28" spans="1:10" ht="15">
      <c r="A28" s="125">
        <v>974</v>
      </c>
      <c r="B28" s="125">
        <f t="shared" si="0"/>
        <v>2.1174674464055614</v>
      </c>
      <c r="C28" s="125">
        <f t="shared" si="1"/>
        <v>3.293306183212013</v>
      </c>
      <c r="D28" s="125">
        <f t="shared" si="2"/>
        <v>3.998492442760528</v>
      </c>
      <c r="E28" s="125">
        <f t="shared" si="3"/>
        <v>4.938260520821282</v>
      </c>
      <c r="F28" s="125">
        <f t="shared" si="4"/>
        <v>7.167317718790093</v>
      </c>
      <c r="G28" s="125">
        <f t="shared" si="5"/>
        <v>10.09176925399407</v>
      </c>
      <c r="H28" s="125">
        <f t="shared" si="6"/>
        <v>14.568482493645286</v>
      </c>
      <c r="I28">
        <f t="shared" si="7"/>
        <v>1.3823259826852616</v>
      </c>
      <c r="J28">
        <f t="shared" si="8"/>
        <v>1.3058636998202315</v>
      </c>
    </row>
    <row r="29" spans="1:10" ht="15">
      <c r="A29" s="125">
        <v>973</v>
      </c>
      <c r="B29" s="125">
        <f t="shared" si="0"/>
        <v>2.1196431758288297</v>
      </c>
      <c r="C29" s="125">
        <f t="shared" si="1"/>
        <v>3.2966890097922694</v>
      </c>
      <c r="D29" s="125">
        <f t="shared" si="2"/>
        <v>4.002598550318479</v>
      </c>
      <c r="E29" s="125">
        <f t="shared" si="3"/>
        <v>4.943329523266825</v>
      </c>
      <c r="F29" s="125">
        <f t="shared" si="4"/>
        <v>7.174664698094795</v>
      </c>
      <c r="G29" s="125">
        <f t="shared" si="5"/>
        <v>10.102087435007553</v>
      </c>
      <c r="H29" s="125">
        <f t="shared" si="6"/>
        <v>14.58329417937308</v>
      </c>
      <c r="I29">
        <f t="shared" si="7"/>
        <v>1.3837465291168372</v>
      </c>
      <c r="J29">
        <f t="shared" si="8"/>
        <v>1.307205683860867</v>
      </c>
    </row>
    <row r="30" spans="1:10" ht="15">
      <c r="A30" s="125">
        <v>972</v>
      </c>
      <c r="B30" s="125">
        <f t="shared" si="0"/>
        <v>2.1218233805284554</v>
      </c>
      <c r="C30" s="125">
        <f t="shared" si="1"/>
        <v>3.300078791155758</v>
      </c>
      <c r="D30" s="125">
        <f t="shared" si="2"/>
        <v>4.006713096343047</v>
      </c>
      <c r="E30" s="125">
        <f t="shared" si="3"/>
        <v>4.948408936340898</v>
      </c>
      <c r="F30" s="125">
        <f t="shared" si="4"/>
        <v>7.182026735396361</v>
      </c>
      <c r="G30" s="125">
        <f t="shared" si="5"/>
        <v>10.112426682105086</v>
      </c>
      <c r="H30" s="125">
        <f t="shared" si="6"/>
        <v>14.598135850383267</v>
      </c>
      <c r="I30">
        <f t="shared" si="7"/>
        <v>1.3851699980568255</v>
      </c>
      <c r="J30">
        <f t="shared" si="8"/>
        <v>1.3085504288258527</v>
      </c>
    </row>
    <row r="31" spans="1:10" ht="15">
      <c r="A31" s="125">
        <v>971</v>
      </c>
      <c r="B31" s="125">
        <f t="shared" si="0"/>
        <v>2.124008074324922</v>
      </c>
      <c r="C31" s="125">
        <f t="shared" si="1"/>
        <v>3.3034755487662</v>
      </c>
      <c r="D31" s="125">
        <f t="shared" si="2"/>
        <v>4.0108361068632</v>
      </c>
      <c r="E31" s="125">
        <f t="shared" si="3"/>
        <v>4.9534987921282</v>
      </c>
      <c r="F31" s="125">
        <f t="shared" si="4"/>
        <v>7.1894038769744775</v>
      </c>
      <c r="G31" s="125">
        <f t="shared" si="5"/>
        <v>10.122787059697998</v>
      </c>
      <c r="H31" s="125">
        <f t="shared" si="6"/>
        <v>14.613007597323492</v>
      </c>
      <c r="I31">
        <f t="shared" si="7"/>
        <v>1.386596398532844</v>
      </c>
      <c r="J31">
        <f t="shared" si="8"/>
        <v>1.3098979432438516</v>
      </c>
    </row>
    <row r="32" spans="1:10" ht="15">
      <c r="A32" s="125">
        <v>970</v>
      </c>
      <c r="B32" s="125">
        <f t="shared" si="0"/>
        <v>2.1261972710956725</v>
      </c>
      <c r="C32" s="125">
        <f t="shared" si="1"/>
        <v>3.3068793041757023</v>
      </c>
      <c r="D32" s="125">
        <f t="shared" si="2"/>
        <v>4.014967608015025</v>
      </c>
      <c r="E32" s="125">
        <f t="shared" si="3"/>
        <v>4.958599122845322</v>
      </c>
      <c r="F32" s="125">
        <f t="shared" si="4"/>
        <v>7.196796169298433</v>
      </c>
      <c r="G32" s="125">
        <f t="shared" si="5"/>
        <v>10.133168632459784</v>
      </c>
      <c r="H32" s="125">
        <f t="shared" si="6"/>
        <v>14.627909511205118</v>
      </c>
      <c r="I32">
        <f t="shared" si="7"/>
        <v>1.3880257396097286</v>
      </c>
      <c r="J32">
        <f t="shared" si="8"/>
        <v>1.3112482356786894</v>
      </c>
    </row>
    <row r="33" spans="1:10" ht="15">
      <c r="A33" s="125">
        <v>969</v>
      </c>
      <c r="B33" s="125">
        <f t="shared" si="0"/>
        <v>2.1283909847754</v>
      </c>
      <c r="C33" s="125">
        <f t="shared" si="1"/>
        <v>3.310290079025215</v>
      </c>
      <c r="D33" s="125">
        <f t="shared" si="2"/>
        <v>4.019107626042278</v>
      </c>
      <c r="E33" s="125">
        <f t="shared" si="3"/>
        <v>4.963709960841431</v>
      </c>
      <c r="F33" s="125">
        <f t="shared" si="4"/>
        <v>7.204203659028067</v>
      </c>
      <c r="G33" s="125">
        <f t="shared" si="5"/>
        <v>10.143571465327431</v>
      </c>
      <c r="H33" s="125">
        <f t="shared" si="6"/>
        <v>14.642841683405038</v>
      </c>
      <c r="I33">
        <f t="shared" si="7"/>
        <v>1.3894580303897244</v>
      </c>
      <c r="J33">
        <f t="shared" si="8"/>
        <v>1.3126013147295352</v>
      </c>
    </row>
    <row r="34" spans="1:10" ht="15">
      <c r="A34" s="125">
        <v>968</v>
      </c>
      <c r="B34" s="125">
        <f t="shared" si="0"/>
        <v>2.1305892293563495</v>
      </c>
      <c r="C34" s="125">
        <f t="shared" si="1"/>
        <v>3.313707895044991</v>
      </c>
      <c r="D34" s="125">
        <f t="shared" si="2"/>
        <v>4.0232561872969335</v>
      </c>
      <c r="E34" s="125">
        <f t="shared" si="3"/>
        <v>4.9688313385989495</v>
      </c>
      <c r="F34" s="125">
        <f t="shared" si="4"/>
        <v>7.211626393014769</v>
      </c>
      <c r="G34" s="125">
        <f t="shared" si="5"/>
        <v>10.15399562350277</v>
      </c>
      <c r="H34" s="125">
        <f t="shared" si="6"/>
        <v>14.657804205667464</v>
      </c>
      <c r="I34">
        <f t="shared" si="7"/>
        <v>1.3908932800126808</v>
      </c>
      <c r="J34">
        <f t="shared" si="8"/>
        <v>1.3139571890310837</v>
      </c>
    </row>
    <row r="35" spans="1:10" ht="15">
      <c r="A35" s="125">
        <v>967</v>
      </c>
      <c r="B35" s="125">
        <f t="shared" si="0"/>
        <v>2.1327920188886087</v>
      </c>
      <c r="C35" s="125">
        <f t="shared" si="1"/>
        <v>3.317132774055043</v>
      </c>
      <c r="D35" s="125">
        <f t="shared" si="2"/>
        <v>4.027413318239751</v>
      </c>
      <c r="E35" s="125">
        <f t="shared" si="3"/>
        <v>4.973963288734244</v>
      </c>
      <c r="F35" s="125">
        <f t="shared" si="4"/>
        <v>7.219064418302449</v>
      </c>
      <c r="G35" s="125">
        <f t="shared" si="5"/>
        <v>10.164441172453808</v>
      </c>
      <c r="H35" s="125">
        <f t="shared" si="6"/>
        <v>14.672797170105827</v>
      </c>
      <c r="I35">
        <f t="shared" si="7"/>
        <v>1.392331497656244</v>
      </c>
      <c r="J35">
        <f t="shared" si="8"/>
        <v>1.3153158672537406</v>
      </c>
    </row>
    <row r="36" spans="1:10" ht="15">
      <c r="A36" s="125">
        <v>966</v>
      </c>
      <c r="B36" s="125">
        <f t="shared" si="0"/>
        <v>2.1349993674804115</v>
      </c>
      <c r="C36" s="125">
        <f t="shared" si="1"/>
        <v>3.320564737965611</v>
      </c>
      <c r="D36" s="125">
        <f t="shared" si="2"/>
        <v>4.031579045440833</v>
      </c>
      <c r="E36" s="125">
        <f t="shared" si="3"/>
        <v>4.979105843998312</v>
      </c>
      <c r="F36" s="125">
        <f t="shared" si="4"/>
        <v>7.226517782128526</v>
      </c>
      <c r="G36" s="125">
        <f t="shared" si="5"/>
        <v>10.174908177916095</v>
      </c>
      <c r="H36" s="125">
        <f t="shared" si="6"/>
        <v>14.687820669204566</v>
      </c>
      <c r="I36">
        <f t="shared" si="7"/>
        <v>1.3937726925360545</v>
      </c>
      <c r="J36">
        <f t="shared" si="8"/>
        <v>1.316677358103804</v>
      </c>
    </row>
    <row r="37" spans="1:10" ht="15">
      <c r="A37" s="125">
        <v>965</v>
      </c>
      <c r="B37" s="125">
        <f t="shared" si="0"/>
        <v>2.1372112892984374</v>
      </c>
      <c r="C37" s="125">
        <f t="shared" si="1"/>
        <v>3.3240038087776265</v>
      </c>
      <c r="D37" s="125">
        <f t="shared" si="2"/>
        <v>4.035753395580187</v>
      </c>
      <c r="E37" s="125">
        <f t="shared" si="3"/>
        <v>4.984259037277482</v>
      </c>
      <c r="F37" s="125">
        <f t="shared" si="4"/>
        <v>7.233986531924926</v>
      </c>
      <c r="G37" s="125">
        <f t="shared" si="5"/>
        <v>10.185396705894087</v>
      </c>
      <c r="H37" s="125">
        <f t="shared" si="6"/>
        <v>14.702874795821021</v>
      </c>
      <c r="I37">
        <f t="shared" si="7"/>
        <v>1.3952168739059423</v>
      </c>
      <c r="J37">
        <f t="shared" si="8"/>
        <v>1.318041670323654</v>
      </c>
    </row>
    <row r="38" spans="1:10" ht="15">
      <c r="A38" s="125">
        <v>964</v>
      </c>
      <c r="B38" s="125">
        <f t="shared" si="0"/>
        <v>2.1394277985681156</v>
      </c>
      <c r="C38" s="125">
        <f t="shared" si="1"/>
        <v>3.3274500085831837</v>
      </c>
      <c r="D38" s="125">
        <f t="shared" si="2"/>
        <v>4.039936395448302</v>
      </c>
      <c r="E38" s="125">
        <f t="shared" si="3"/>
        <v>4.989422901594111</v>
      </c>
      <c r="F38" s="125">
        <f t="shared" si="4"/>
        <v>7.241470715319081</v>
      </c>
      <c r="G38" s="125">
        <f t="shared" si="5"/>
        <v>10.195906822662515</v>
      </c>
      <c r="H38" s="125">
        <f t="shared" si="6"/>
        <v>14.717959643187307</v>
      </c>
      <c r="I38">
        <f t="shared" si="7"/>
        <v>1.396664051058126</v>
      </c>
      <c r="J38">
        <f t="shared" si="8"/>
        <v>1.3194088126919366</v>
      </c>
    </row>
    <row r="39" spans="1:10" ht="15">
      <c r="A39" s="125">
        <v>963</v>
      </c>
      <c r="B39" s="125">
        <f t="shared" si="0"/>
        <v>2.1416489095739264</v>
      </c>
      <c r="C39" s="125">
        <f t="shared" si="1"/>
        <v>3.3309033595660122</v>
      </c>
      <c r="D39" s="125">
        <f t="shared" si="2"/>
        <v>4.044128071946709</v>
      </c>
      <c r="E39" s="125">
        <f t="shared" si="3"/>
        <v>4.9945974701072835</v>
      </c>
      <c r="F39" s="125">
        <f t="shared" si="4"/>
        <v>7.24897038013494</v>
      </c>
      <c r="G39" s="125">
        <f t="shared" si="5"/>
        <v>10.206438594767768</v>
      </c>
      <c r="H39" s="125">
        <f t="shared" si="6"/>
        <v>14.733075304912163</v>
      </c>
      <c r="I39">
        <f t="shared" si="7"/>
        <v>1.398114233323411</v>
      </c>
      <c r="J39">
        <f t="shared" si="8"/>
        <v>1.3207787940237554</v>
      </c>
    </row>
    <row r="40" spans="1:10" ht="15">
      <c r="A40" s="125">
        <v>962</v>
      </c>
      <c r="B40" s="125">
        <f t="shared" si="0"/>
        <v>2.143874636659714</v>
      </c>
      <c r="C40" s="125">
        <f t="shared" si="1"/>
        <v>3.33436388400195</v>
      </c>
      <c r="D40" s="125">
        <f t="shared" si="2"/>
        <v>4.04832845208857</v>
      </c>
      <c r="E40" s="125">
        <f t="shared" si="3"/>
        <v>4.999782776113525</v>
      </c>
      <c r="F40" s="125">
        <f t="shared" si="4"/>
        <v>7.2564855743939765</v>
      </c>
      <c r="G40" s="125">
        <f t="shared" si="5"/>
        <v>10.216992089029278</v>
      </c>
      <c r="H40" s="125">
        <f t="shared" si="6"/>
        <v>14.748221874982882</v>
      </c>
      <c r="I40">
        <f t="shared" si="7"/>
        <v>1.399567430071391</v>
      </c>
      <c r="J40">
        <f t="shared" si="8"/>
        <v>1.3221516231708574</v>
      </c>
    </row>
    <row r="41" spans="1:10" ht="15">
      <c r="A41" s="125">
        <v>961</v>
      </c>
      <c r="B41" s="125">
        <f t="shared" si="0"/>
        <v>2.1461049942289887</v>
      </c>
      <c r="C41" s="125">
        <f t="shared" si="1"/>
        <v>3.337831604259425</v>
      </c>
      <c r="D41" s="125">
        <f t="shared" si="2"/>
        <v>4.052537562999246</v>
      </c>
      <c r="E41" s="125">
        <f t="shared" si="3"/>
        <v>5.004978853047516</v>
      </c>
      <c r="F41" s="125">
        <f t="shared" si="4"/>
        <v>7.264016346316209</v>
      </c>
      <c r="G41" s="125">
        <f t="shared" si="5"/>
        <v>10.227567372540932</v>
      </c>
      <c r="H41" s="125">
        <f t="shared" si="6"/>
        <v>14.763399447767185</v>
      </c>
      <c r="I41">
        <f t="shared" si="7"/>
        <v>1.4010236507106495</v>
      </c>
      <c r="J41">
        <f t="shared" si="8"/>
        <v>1.3235273090218267</v>
      </c>
    </row>
    <row r="42" spans="1:10" ht="15">
      <c r="A42" s="125">
        <v>960</v>
      </c>
      <c r="B42" s="125">
        <f t="shared" si="0"/>
        <v>2.148339996745241</v>
      </c>
      <c r="C42" s="125">
        <f t="shared" si="1"/>
        <v>3.3413065427999356</v>
      </c>
      <c r="D42" s="125">
        <f t="shared" si="2"/>
        <v>4.0567554319168915</v>
      </c>
      <c r="E42" s="125">
        <f t="shared" si="3"/>
        <v>5.010185734482798</v>
      </c>
      <c r="F42" s="125">
        <f t="shared" si="4"/>
        <v>7.2715627443212325</v>
      </c>
      <c r="G42" s="125">
        <f t="shared" si="5"/>
        <v>10.238164512672462</v>
      </c>
      <c r="H42" s="125">
        <f t="shared" si="6"/>
        <v>14.778608118015173</v>
      </c>
      <c r="I42">
        <f t="shared" si="7"/>
        <v>1.4024829046889624</v>
      </c>
      <c r="J42">
        <f t="shared" si="8"/>
        <v>1.3249058605022737</v>
      </c>
    </row>
    <row r="43" spans="1:10" ht="15">
      <c r="A43" s="125">
        <v>959</v>
      </c>
      <c r="B43" s="125">
        <f t="shared" si="0"/>
        <v>2.1505796587322554</v>
      </c>
      <c r="C43" s="125">
        <f t="shared" si="1"/>
        <v>3.344788722178533</v>
      </c>
      <c r="D43" s="125">
        <f t="shared" si="2"/>
        <v>4.060982086193024</v>
      </c>
      <c r="E43" s="125">
        <f t="shared" si="3"/>
        <v>5.01540345413251</v>
      </c>
      <c r="F43" s="125">
        <f t="shared" si="4"/>
        <v>7.279124817029244</v>
      </c>
      <c r="G43" s="125">
        <f t="shared" si="5"/>
        <v>10.24878357707087</v>
      </c>
      <c r="H43" s="125">
        <f t="shared" si="6"/>
        <v>14.793847980861198</v>
      </c>
      <c r="I43">
        <f t="shared" si="7"/>
        <v>1.4039452014935025</v>
      </c>
      <c r="J43">
        <f t="shared" si="8"/>
        <v>1.3262872865750301</v>
      </c>
    </row>
    <row r="44" spans="1:10" ht="15">
      <c r="A44" s="125">
        <v>958</v>
      </c>
      <c r="B44" s="125">
        <f t="shared" si="0"/>
        <v>2.1528239947744194</v>
      </c>
      <c r="C44" s="125">
        <f t="shared" si="1"/>
        <v>3.348278165044312</v>
      </c>
      <c r="D44" s="125">
        <f t="shared" si="2"/>
        <v>4.0652175532931345</v>
      </c>
      <c r="E44" s="125">
        <f t="shared" si="3"/>
        <v>5.0206320458501015</v>
      </c>
      <c r="F44" s="125">
        <f t="shared" si="4"/>
        <v>7.286702613262081</v>
      </c>
      <c r="G44" s="125">
        <f t="shared" si="5"/>
        <v>10.259424633661848</v>
      </c>
      <c r="H44" s="125">
        <f t="shared" si="6"/>
        <v>14.809119131825863</v>
      </c>
      <c r="I44">
        <f t="shared" si="7"/>
        <v>1.4054105506510453</v>
      </c>
      <c r="J44">
        <f t="shared" si="8"/>
        <v>1.3276715962403418</v>
      </c>
    </row>
    <row r="45" spans="1:10" ht="15">
      <c r="A45" s="125">
        <v>957</v>
      </c>
      <c r="B45" s="125">
        <f t="shared" si="0"/>
        <v>2.1550730195170473</v>
      </c>
      <c r="C45" s="125">
        <f t="shared" si="1"/>
        <v>3.351774894140899</v>
      </c>
      <c r="D45" s="125">
        <f t="shared" si="2"/>
        <v>4.069461860797267</v>
      </c>
      <c r="E45" s="125">
        <f t="shared" si="3"/>
        <v>5.025871543630069</v>
      </c>
      <c r="F45" s="125">
        <f t="shared" si="4"/>
        <v>7.294296182044272</v>
      </c>
      <c r="G45" s="125">
        <f t="shared" si="5"/>
        <v>10.270087750651212</v>
      </c>
      <c r="H45" s="125">
        <f t="shared" si="6"/>
        <v>14.824421666817937</v>
      </c>
      <c r="I45">
        <f t="shared" si="7"/>
        <v>1.4068789617281752</v>
      </c>
      <c r="J45">
        <f t="shared" si="8"/>
        <v>1.3290587985360658</v>
      </c>
    </row>
    <row r="46" spans="1:10" ht="15">
      <c r="A46" s="125">
        <v>956</v>
      </c>
      <c r="B46" s="125">
        <f t="shared" si="0"/>
        <v>2.157326747666692</v>
      </c>
      <c r="C46" s="125">
        <f t="shared" si="1"/>
        <v>3.3552789323069447</v>
      </c>
      <c r="D46" s="125">
        <f t="shared" si="2"/>
        <v>4.07371503640062</v>
      </c>
      <c r="E46" s="125">
        <f t="shared" si="3"/>
        <v>5.03112198160869</v>
      </c>
      <c r="F46" s="125">
        <f t="shared" si="4"/>
        <v>7.301905572604085</v>
      </c>
      <c r="G46" s="125">
        <f t="shared" si="5"/>
        <v>10.280772996526348</v>
      </c>
      <c r="H46" s="125">
        <f t="shared" si="6"/>
        <v>14.839755682136317</v>
      </c>
      <c r="I46">
        <f t="shared" si="7"/>
        <v>1.4083504443314954</v>
      </c>
      <c r="J46">
        <f t="shared" si="8"/>
        <v>1.3304489025378647</v>
      </c>
    </row>
    <row r="47" spans="1:10" ht="15">
      <c r="A47" s="125">
        <v>955</v>
      </c>
      <c r="B47" s="125">
        <f t="shared" si="0"/>
        <v>2.1595851939914685</v>
      </c>
      <c r="C47" s="125">
        <f t="shared" si="1"/>
        <v>3.3587903024766255</v>
      </c>
      <c r="D47" s="125">
        <f t="shared" si="2"/>
        <v>4.07797710791415</v>
      </c>
      <c r="E47" s="125">
        <f t="shared" si="3"/>
        <v>5.036383394064763</v>
      </c>
      <c r="F47" s="125">
        <f t="shared" si="4"/>
        <v>7.309530834374585</v>
      </c>
      <c r="G47" s="125">
        <f t="shared" si="5"/>
        <v>10.291480440057656</v>
      </c>
      <c r="H47" s="125">
        <f t="shared" si="6"/>
        <v>14.855121274472019</v>
      </c>
      <c r="I47">
        <f t="shared" si="7"/>
        <v>1.4098250081078338</v>
      </c>
      <c r="J47">
        <f t="shared" si="8"/>
        <v>1.3318419173594072</v>
      </c>
    </row>
    <row r="48" spans="1:10" ht="15">
      <c r="A48" s="125">
        <v>954</v>
      </c>
      <c r="B48" s="125">
        <f t="shared" si="0"/>
        <v>2.1618483733213774</v>
      </c>
      <c r="C48" s="125">
        <f t="shared" si="1"/>
        <v>3.362309027680139</v>
      </c>
      <c r="D48" s="125">
        <f t="shared" si="2"/>
        <v>4.082248103265177</v>
      </c>
      <c r="E48" s="125">
        <f t="shared" si="3"/>
        <v>5.041655815420345</v>
      </c>
      <c r="F48" s="125">
        <f t="shared" si="4"/>
        <v>7.317172016994697</v>
      </c>
      <c r="G48" s="125">
        <f t="shared" si="5"/>
        <v>10.302210150300004</v>
      </c>
      <c r="H48" s="125">
        <f t="shared" si="6"/>
        <v>14.870518540910155</v>
      </c>
      <c r="I48">
        <f t="shared" si="7"/>
        <v>1.4113026627444585</v>
      </c>
      <c r="J48">
        <f t="shared" si="8"/>
        <v>1.3332378521525643</v>
      </c>
    </row>
    <row r="49" spans="1:10" ht="15">
      <c r="A49" s="125">
        <v>953</v>
      </c>
      <c r="B49" s="125">
        <f t="shared" si="0"/>
        <v>2.1641163005486264</v>
      </c>
      <c r="C49" s="125">
        <f t="shared" si="1"/>
        <v>3.3658351310442063</v>
      </c>
      <c r="D49" s="125">
        <f t="shared" si="2"/>
        <v>4.0865280504979875</v>
      </c>
      <c r="E49" s="125">
        <f t="shared" si="3"/>
        <v>5.046939280241515</v>
      </c>
      <c r="F49" s="125">
        <f t="shared" si="4"/>
        <v>7.3248291703102835</v>
      </c>
      <c r="G49" s="125">
        <f t="shared" si="5"/>
        <v>10.312962196594215</v>
      </c>
      <c r="H49" s="125">
        <f t="shared" si="6"/>
        <v>14.885947578931924</v>
      </c>
      <c r="I49">
        <f t="shared" si="7"/>
        <v>1.4127834179692855</v>
      </c>
      <c r="J49">
        <f t="shared" si="8"/>
        <v>1.3346367161076123</v>
      </c>
    </row>
    <row r="50" spans="1:10" ht="15">
      <c r="A50" s="125">
        <v>952</v>
      </c>
      <c r="B50" s="125">
        <f t="shared" si="0"/>
        <v>2.1663889906279583</v>
      </c>
      <c r="C50" s="125">
        <f t="shared" si="1"/>
        <v>3.3693686357925827</v>
      </c>
      <c r="D50" s="125">
        <f t="shared" si="2"/>
        <v>4.090816977774455</v>
      </c>
      <c r="E50" s="125">
        <f t="shared" si="3"/>
        <v>5.052233823239111</v>
      </c>
      <c r="F50" s="125">
        <f t="shared" si="4"/>
        <v>7.3325023443752135</v>
      </c>
      <c r="G50" s="125">
        <f t="shared" si="5"/>
        <v>10.323736648568527</v>
      </c>
      <c r="H50" s="125">
        <f t="shared" si="6"/>
        <v>14.901408486416635</v>
      </c>
      <c r="I50">
        <f t="shared" si="7"/>
        <v>1.4142672835510952</v>
      </c>
      <c r="J50">
        <f t="shared" si="8"/>
        <v>1.336038518453433</v>
      </c>
    </row>
    <row r="51" spans="1:10" ht="15">
      <c r="A51" s="125">
        <v>951</v>
      </c>
      <c r="B51" s="125">
        <f t="shared" si="0"/>
        <v>2.1686664585769817</v>
      </c>
      <c r="C51" s="125">
        <f t="shared" si="1"/>
        <v>3.372909565246563</v>
      </c>
      <c r="D51" s="125">
        <f t="shared" si="2"/>
        <v>4.095114913374652</v>
      </c>
      <c r="E51" s="125">
        <f t="shared" si="3"/>
        <v>5.057539479269497</v>
      </c>
      <c r="F51" s="125">
        <f t="shared" si="4"/>
        <v>7.340191589452457</v>
      </c>
      <c r="G51" s="125">
        <f t="shared" si="5"/>
        <v>10.33453357614009</v>
      </c>
      <c r="H51" s="125">
        <f t="shared" si="6"/>
        <v>14.916901361643715</v>
      </c>
      <c r="I51">
        <f t="shared" si="7"/>
        <v>1.4157542692997456</v>
      </c>
      <c r="J51">
        <f t="shared" si="8"/>
        <v>1.337443268457717</v>
      </c>
    </row>
    <row r="52" spans="1:10" ht="15">
      <c r="A52" s="125">
        <v>950</v>
      </c>
      <c r="B52" s="125">
        <f t="shared" si="0"/>
        <v>2.1709487194764967</v>
      </c>
      <c r="C52" s="125">
        <f t="shared" si="1"/>
        <v>3.376457942825494</v>
      </c>
      <c r="D52" s="125">
        <f t="shared" si="2"/>
        <v>4.099421885697469</v>
      </c>
      <c r="E52" s="125">
        <f t="shared" si="3"/>
        <v>5.062856283335326</v>
      </c>
      <c r="F52" s="125">
        <f t="shared" si="4"/>
        <v>7.347896956015167</v>
      </c>
      <c r="G52" s="125">
        <f t="shared" si="5"/>
        <v>10.34535304951645</v>
      </c>
      <c r="H52" s="125">
        <f t="shared" si="6"/>
        <v>14.932426303294768</v>
      </c>
      <c r="I52">
        <f t="shared" si="7"/>
        <v>1.4172443850663883</v>
      </c>
      <c r="J52">
        <f t="shared" si="8"/>
        <v>1.3388509754271685</v>
      </c>
    </row>
    <row r="53" spans="1:10" ht="15">
      <c r="A53" s="125">
        <v>949</v>
      </c>
      <c r="B53" s="125">
        <f t="shared" si="0"/>
        <v>2.1732357884708318</v>
      </c>
      <c r="C53" s="125">
        <f t="shared" si="1"/>
        <v>3.380013792047293</v>
      </c>
      <c r="D53" s="125">
        <f t="shared" si="2"/>
        <v>4.103737923261247</v>
      </c>
      <c r="E53" s="125">
        <f t="shared" si="3"/>
        <v>5.068184270586305</v>
      </c>
      <c r="F53" s="125">
        <f t="shared" si="4"/>
        <v>7.355618494747787</v>
      </c>
      <c r="G53" s="125">
        <f t="shared" si="5"/>
        <v>10.356195139197075</v>
      </c>
      <c r="H53" s="125">
        <f t="shared" si="6"/>
        <v>14.947983410455592</v>
      </c>
      <c r="I53">
        <f t="shared" si="7"/>
        <v>1.4187376407436878</v>
      </c>
      <c r="J53">
        <f t="shared" si="8"/>
        <v>1.3402616487077088</v>
      </c>
    </row>
    <row r="54" spans="1:10" ht="15">
      <c r="A54" s="125">
        <v>948</v>
      </c>
      <c r="B54" s="125">
        <f t="shared" si="0"/>
        <v>2.1755276807681776</v>
      </c>
      <c r="C54" s="125">
        <f t="shared" si="1"/>
        <v>3.383577136528964</v>
      </c>
      <c r="D54" s="125">
        <f t="shared" si="2"/>
        <v>4.108063054704394</v>
      </c>
      <c r="E54" s="125">
        <f t="shared" si="3"/>
        <v>5.073523476319968</v>
      </c>
      <c r="F54" s="125">
        <f t="shared" si="4"/>
        <v>7.363356256547146</v>
      </c>
      <c r="G54" s="125">
        <f t="shared" si="5"/>
        <v>10.367059915974842</v>
      </c>
      <c r="H54" s="125">
        <f t="shared" si="6"/>
        <v>14.963572782618249</v>
      </c>
      <c r="I54">
        <f t="shared" si="7"/>
        <v>1.4202340462660379</v>
      </c>
      <c r="J54">
        <f t="shared" si="8"/>
        <v>1.3416752976846862</v>
      </c>
    </row>
    <row r="55" spans="1:10" ht="15">
      <c r="A55" s="125">
        <v>947</v>
      </c>
      <c r="B55" s="125">
        <f t="shared" si="0"/>
        <v>2.1778244116409224</v>
      </c>
      <c r="C55" s="125">
        <f t="shared" si="1"/>
        <v>3.387147999987123</v>
      </c>
      <c r="D55" s="125">
        <f t="shared" si="2"/>
        <v>4.112397308786031</v>
      </c>
      <c r="E55" s="125">
        <f t="shared" si="3"/>
        <v>5.078873935982457</v>
      </c>
      <c r="F55" s="125">
        <f t="shared" si="4"/>
        <v>7.371110292523579</v>
      </c>
      <c r="G55" s="125">
        <f t="shared" si="5"/>
        <v>10.377947450937581</v>
      </c>
      <c r="H55" s="125">
        <f t="shared" si="6"/>
        <v>14.979194519683151</v>
      </c>
      <c r="I55">
        <f t="shared" si="7"/>
        <v>1.4217336116097843</v>
      </c>
      <c r="J55">
        <f t="shared" si="8"/>
        <v>1.3430919317830807</v>
      </c>
    </row>
    <row r="56" spans="1:10" ht="15">
      <c r="A56" s="125">
        <v>946</v>
      </c>
      <c r="B56" s="125">
        <f t="shared" si="0"/>
        <v>2.180125996425993</v>
      </c>
      <c r="C56" s="125">
        <f t="shared" si="1"/>
        <v>3.3907264062385196</v>
      </c>
      <c r="D56" s="125">
        <f t="shared" si="2"/>
        <v>4.116740714386614</v>
      </c>
      <c r="E56" s="125">
        <f t="shared" si="3"/>
        <v>5.084235685169297</v>
      </c>
      <c r="F56" s="125">
        <f t="shared" si="4"/>
        <v>7.378880654002044</v>
      </c>
      <c r="G56" s="125">
        <f t="shared" si="5"/>
        <v>10.388857815469612</v>
      </c>
      <c r="H56" s="125">
        <f t="shared" si="6"/>
        <v>14.994848721961123</v>
      </c>
      <c r="I56">
        <f t="shared" si="7"/>
        <v>1.4232363467934441</v>
      </c>
      <c r="J56">
        <f t="shared" si="8"/>
        <v>1.3445115604677165</v>
      </c>
    </row>
    <row r="57" spans="1:10" ht="15">
      <c r="A57" s="125">
        <v>945</v>
      </c>
      <c r="B57" s="125">
        <f t="shared" si="0"/>
        <v>2.182432450525196</v>
      </c>
      <c r="C57" s="125">
        <f t="shared" si="1"/>
        <v>3.3943123792005685</v>
      </c>
      <c r="D57" s="125">
        <f t="shared" si="2"/>
        <v>4.121093300508585</v>
      </c>
      <c r="E57" s="125">
        <f t="shared" si="3"/>
        <v>5.089608759626191</v>
      </c>
      <c r="F57" s="125">
        <f t="shared" si="4"/>
        <v>7.386667392523248</v>
      </c>
      <c r="G57" s="125">
        <f t="shared" si="5"/>
        <v>10.399791081253264</v>
      </c>
      <c r="H57" s="125">
        <f t="shared" si="6"/>
        <v>15.010535490175522</v>
      </c>
      <c r="I57">
        <f t="shared" si="7"/>
        <v>1.424742261877931</v>
      </c>
      <c r="J57">
        <f t="shared" si="8"/>
        <v>1.3459341932434703</v>
      </c>
    </row>
    <row r="58" spans="1:10" ht="15">
      <c r="A58" s="125">
        <v>944</v>
      </c>
      <c r="B58" s="125">
        <f t="shared" si="0"/>
        <v>2.184743789405559</v>
      </c>
      <c r="C58" s="125">
        <f t="shared" si="1"/>
        <v>3.397905942891882</v>
      </c>
      <c r="D58" s="125">
        <f t="shared" si="2"/>
        <v>4.1254550962770145</v>
      </c>
      <c r="E58" s="125">
        <f t="shared" si="3"/>
        <v>5.094993195249808</v>
      </c>
      <c r="F58" s="125">
        <f t="shared" si="4"/>
        <v>7.394470559844775</v>
      </c>
      <c r="G58" s="125">
        <f t="shared" si="5"/>
        <v>10.410747320270447</v>
      </c>
      <c r="H58" s="125">
        <f t="shared" si="6"/>
        <v>15.026254925464324</v>
      </c>
      <c r="I58">
        <f t="shared" si="7"/>
        <v>1.4262513669667776</v>
      </c>
      <c r="J58">
        <f t="shared" si="8"/>
        <v>1.3473598396554853</v>
      </c>
    </row>
    <row r="59" spans="1:10" ht="15">
      <c r="A59" s="125">
        <v>943</v>
      </c>
      <c r="B59" s="125">
        <f t="shared" si="0"/>
        <v>2.187060028599678</v>
      </c>
      <c r="C59" s="125">
        <f t="shared" si="1"/>
        <v>3.401507121432804</v>
      </c>
      <c r="D59" s="125">
        <f t="shared" si="2"/>
        <v>4.129826130940244</v>
      </c>
      <c r="E59" s="125">
        <f t="shared" si="3"/>
        <v>5.100389028088583</v>
      </c>
      <c r="F59" s="125">
        <f t="shared" si="4"/>
        <v>7.402290207942236</v>
      </c>
      <c r="G59" s="125">
        <f t="shared" si="5"/>
        <v>10.421726604804212</v>
      </c>
      <c r="H59" s="125">
        <f t="shared" si="6"/>
        <v>15.042007129382258</v>
      </c>
      <c r="I59">
        <f t="shared" si="7"/>
        <v>1.427763672206363</v>
      </c>
      <c r="J59">
        <f t="shared" si="8"/>
        <v>1.3487885092893834</v>
      </c>
    </row>
    <row r="60" spans="1:10" ht="15">
      <c r="A60" s="125">
        <v>942</v>
      </c>
      <c r="B60" s="125">
        <f t="shared" si="0"/>
        <v>2.189381183706065</v>
      </c>
      <c r="C60" s="125">
        <f t="shared" si="1"/>
        <v>3.4051159390459493</v>
      </c>
      <c r="D60" s="125">
        <f t="shared" si="2"/>
        <v>4.134206433870545</v>
      </c>
      <c r="E60" s="125">
        <f t="shared" si="3"/>
        <v>5.105796294343514</v>
      </c>
      <c r="F60" s="125">
        <f t="shared" si="4"/>
        <v>7.410126389010411</v>
      </c>
      <c r="G60" s="125">
        <f t="shared" si="5"/>
        <v>10.43272900744032</v>
      </c>
      <c r="H60" s="125">
        <f t="shared" si="6"/>
        <v>15.057792203902952</v>
      </c>
      <c r="I60">
        <f t="shared" si="7"/>
        <v>1.4292791877861397</v>
      </c>
      <c r="J60">
        <f t="shared" si="8"/>
        <v>1.3502202117714799</v>
      </c>
    </row>
    <row r="61" spans="1:10" ht="15">
      <c r="A61" s="125">
        <v>941</v>
      </c>
      <c r="B61" s="125">
        <f t="shared" si="0"/>
        <v>2.191707270389498</v>
      </c>
      <c r="C61" s="125">
        <f t="shared" si="1"/>
        <v>3.408732420056749</v>
      </c>
      <c r="D61" s="125">
        <f t="shared" si="2"/>
        <v>4.138596034564776</v>
      </c>
      <c r="E61" s="125">
        <f t="shared" si="3"/>
        <v>5.111215030368977</v>
      </c>
      <c r="F61" s="125">
        <f t="shared" si="4"/>
        <v>7.417979155464401</v>
      </c>
      <c r="G61" s="125">
        <f t="shared" si="5"/>
        <v>10.443754601068823</v>
      </c>
      <c r="H61" s="125">
        <f t="shared" si="6"/>
        <v>15.073610251421064</v>
      </c>
      <c r="I61">
        <f t="shared" si="7"/>
        <v>1.4307979239388622</v>
      </c>
      <c r="J61">
        <f t="shared" si="8"/>
        <v>1.3516549567690015</v>
      </c>
    </row>
    <row r="62" spans="1:10" ht="15">
      <c r="A62" s="125">
        <v>940</v>
      </c>
      <c r="B62" s="125">
        <f t="shared" si="0"/>
        <v>2.194038304381373</v>
      </c>
      <c r="C62" s="125">
        <f t="shared" si="1"/>
        <v>3.4123565888939913</v>
      </c>
      <c r="D62" s="125">
        <f t="shared" si="2"/>
        <v>4.142994962645037</v>
      </c>
      <c r="E62" s="125">
        <f t="shared" si="3"/>
        <v>5.116645272673532</v>
      </c>
      <c r="F62" s="125">
        <f t="shared" si="4"/>
        <v>7.425848559940796</v>
      </c>
      <c r="G62" s="125">
        <f t="shared" si="5"/>
        <v>10.454803458885651</v>
      </c>
      <c r="H62" s="125">
        <f t="shared" si="6"/>
        <v>15.089461374754453</v>
      </c>
      <c r="I62">
        <f t="shared" si="7"/>
        <v>1.432319890940817</v>
      </c>
      <c r="J62">
        <f t="shared" si="8"/>
        <v>1.3530927539903008</v>
      </c>
    </row>
    <row r="63" spans="1:10" ht="15">
      <c r="A63" s="125">
        <v>939</v>
      </c>
      <c r="B63" s="125">
        <f t="shared" si="0"/>
        <v>2.1963743014800583</v>
      </c>
      <c r="C63" s="125">
        <f t="shared" si="1"/>
        <v>3.4159884700903755</v>
      </c>
      <c r="D63" s="125">
        <f t="shared" si="2"/>
        <v>4.147403247859344</v>
      </c>
      <c r="E63" s="125">
        <f t="shared" si="3"/>
        <v>5.122087057920745</v>
      </c>
      <c r="F63" s="125">
        <f t="shared" si="4"/>
        <v>7.433734655298843</v>
      </c>
      <c r="G63" s="125">
        <f t="shared" si="5"/>
        <v>10.465875654394228</v>
      </c>
      <c r="H63" s="125">
        <f t="shared" si="6"/>
        <v>15.10534567714635</v>
      </c>
      <c r="I63">
        <f t="shared" si="7"/>
        <v>1.4338450991120548</v>
      </c>
      <c r="J63">
        <f t="shared" si="8"/>
        <v>1.3545336131850778</v>
      </c>
    </row>
    <row r="64" spans="1:10" ht="15">
      <c r="A64" s="125">
        <v>938</v>
      </c>
      <c r="B64" s="125">
        <f t="shared" si="0"/>
        <v>2.1987152775512504</v>
      </c>
      <c r="C64" s="125">
        <f t="shared" si="1"/>
        <v>3.419628088283061</v>
      </c>
      <c r="D64" s="125">
        <f t="shared" si="2"/>
        <v>4.151820920082288</v>
      </c>
      <c r="E64" s="125">
        <f t="shared" si="3"/>
        <v>5.127540422930008</v>
      </c>
      <c r="F64" s="125">
        <f t="shared" si="4"/>
        <v>7.441637494621618</v>
      </c>
      <c r="G64" s="125">
        <f t="shared" si="5"/>
        <v>10.47697126140707</v>
      </c>
      <c r="H64" s="125">
        <f t="shared" si="6"/>
        <v>15.121263262267547</v>
      </c>
      <c r="I64">
        <f t="shared" si="7"/>
        <v>1.4353735588166237</v>
      </c>
      <c r="J64">
        <f t="shared" si="8"/>
        <v>1.3559775441445998</v>
      </c>
    </row>
    <row r="65" spans="1:10" ht="15">
      <c r="A65" s="125">
        <v>937</v>
      </c>
      <c r="B65" s="125">
        <f t="shared" si="0"/>
        <v>2.2010612485283363</v>
      </c>
      <c r="C65" s="125">
        <f t="shared" si="1"/>
        <v>3.4232754682142295</v>
      </c>
      <c r="D65" s="125">
        <f t="shared" si="2"/>
        <v>4.1562480093157195</v>
      </c>
      <c r="E65" s="125">
        <f t="shared" si="3"/>
        <v>5.133005404677371</v>
      </c>
      <c r="F65" s="125">
        <f t="shared" si="4"/>
        <v>7.4495571312172215</v>
      </c>
      <c r="G65" s="125">
        <f t="shared" si="5"/>
        <v>10.488090354047413</v>
      </c>
      <c r="H65" s="125">
        <f t="shared" si="6"/>
        <v>15.137214234218623</v>
      </c>
      <c r="I65">
        <f t="shared" si="7"/>
        <v>1.4369052804628037</v>
      </c>
      <c r="J65">
        <f t="shared" si="8"/>
        <v>1.3574245567019216</v>
      </c>
    </row>
    <row r="66" spans="1:10" ht="15">
      <c r="A66" s="125">
        <v>936</v>
      </c>
      <c r="B66" s="125">
        <f aca="true" t="shared" si="9" ref="B66:B129">2*(ATAN((36/2)/A66)*180/PI())</f>
        <v>2.20341223041275</v>
      </c>
      <c r="C66" s="125">
        <f aca="true" t="shared" si="10" ref="C66:C129">2*(ATAN((56/2)/A66)*180/PI())</f>
        <v>3.426930634731637</v>
      </c>
      <c r="D66" s="125">
        <f aca="true" t="shared" si="11" ref="D66:D129">2*(ATAN((68/2)/A66)*180/PI())</f>
        <v>4.160684545689415</v>
      </c>
      <c r="E66" s="125">
        <f aca="true" t="shared" si="12" ref="E66:E129">2*(ATAN((84/2)/A66)*180/PI())</f>
        <v>5.138482040296371</v>
      </c>
      <c r="F66" s="125">
        <f aca="true" t="shared" si="13" ref="F66:F129">2*(ATAN((122/2)/A66)*180/PI())</f>
        <v>7.457493618619956</v>
      </c>
      <c r="G66" s="125">
        <f aca="true" t="shared" si="14" ref="G66:G129">2*(ATAN((172/2)/A66)*180/PI())</f>
        <v>10.499233006750844</v>
      </c>
      <c r="H66" s="125">
        <f aca="true" t="shared" si="15" ref="H66:H129">2*(ATAN((249/2)/A66)*180/PI())</f>
        <v>15.153198697532106</v>
      </c>
      <c r="I66">
        <f t="shared" si="7"/>
        <v>1.438440274503343</v>
      </c>
      <c r="J66">
        <f t="shared" si="8"/>
        <v>1.358874660732111</v>
      </c>
    </row>
    <row r="67" spans="1:10" ht="15">
      <c r="A67" s="125">
        <v>935</v>
      </c>
      <c r="B67" s="125">
        <f t="shared" si="9"/>
        <v>2.20576823927434</v>
      </c>
      <c r="C67" s="125">
        <f t="shared" si="10"/>
        <v>3.430593612789184</v>
      </c>
      <c r="D67" s="125">
        <f t="shared" si="11"/>
        <v>4.165130559461769</v>
      </c>
      <c r="E67" s="125">
        <f t="shared" si="12"/>
        <v>5.1439703670788735</v>
      </c>
      <c r="F67" s="125">
        <f t="shared" si="13"/>
        <v>7.465447010591532</v>
      </c>
      <c r="G67" s="125">
        <f t="shared" si="14"/>
        <v>10.510399294266945</v>
      </c>
      <c r="H67" s="125">
        <f t="shared" si="15"/>
        <v>15.169216757174755</v>
      </c>
      <c r="I67">
        <f aca="true" t="shared" si="16" ref="I67:I130">2*(ATAN((23.5/2)/A67)*180/PI())</f>
        <v>1.4399785514356955</v>
      </c>
      <c r="J67">
        <f aca="true" t="shared" si="17" ref="J67:J130">2*(ATAN((22.2/2)/A67)*180/PI())</f>
        <v>1.3603278661524711</v>
      </c>
    </row>
    <row r="68" spans="1:10" ht="15">
      <c r="A68" s="125">
        <v>934</v>
      </c>
      <c r="B68" s="125">
        <f t="shared" si="9"/>
        <v>2.208129291251734</v>
      </c>
      <c r="C68" s="125">
        <f t="shared" si="10"/>
        <v>3.434264427447479</v>
      </c>
      <c r="D68" s="125">
        <f t="shared" si="11"/>
        <v>4.169586081020477</v>
      </c>
      <c r="E68" s="125">
        <f t="shared" si="12"/>
        <v>5.149470422475916</v>
      </c>
      <c r="F68" s="125">
        <f t="shared" si="13"/>
        <v>7.473417361122282</v>
      </c>
      <c r="G68" s="125">
        <f t="shared" si="14"/>
        <v>10.521589291660936</v>
      </c>
      <c r="H68" s="125">
        <f t="shared" si="15"/>
        <v>15.185268518549776</v>
      </c>
      <c r="I68">
        <f t="shared" si="16"/>
        <v>1.4415201218022602</v>
      </c>
      <c r="J68">
        <f t="shared" si="17"/>
        <v>1.361784182922768</v>
      </c>
    </row>
    <row r="69" spans="1:10" ht="15">
      <c r="A69" s="125">
        <v>933</v>
      </c>
      <c r="B69" s="125">
        <f t="shared" si="9"/>
        <v>2.2104954025527066</v>
      </c>
      <c r="C69" s="125">
        <f t="shared" si="10"/>
        <v>3.4379431038744133</v>
      </c>
      <c r="D69" s="125">
        <f t="shared" si="11"/>
        <v>4.174051140883227</v>
      </c>
      <c r="E69" s="125">
        <f t="shared" si="12"/>
        <v>5.154982244098555</v>
      </c>
      <c r="F69" s="125">
        <f t="shared" si="13"/>
        <v>7.481404724432365</v>
      </c>
      <c r="G69" s="125">
        <f t="shared" si="14"/>
        <v>10.532803074315357</v>
      </c>
      <c r="H69" s="125">
        <f t="shared" si="15"/>
        <v>15.201354087499082</v>
      </c>
      <c r="I69">
        <f t="shared" si="16"/>
        <v>1.4430649961906228</v>
      </c>
      <c r="J69">
        <f t="shared" si="17"/>
        <v>1.3632436210454577</v>
      </c>
    </row>
    <row r="70" spans="1:10" ht="15">
      <c r="A70" s="125">
        <v>932</v>
      </c>
      <c r="B70" s="125">
        <f t="shared" si="9"/>
        <v>2.212866589454551</v>
      </c>
      <c r="C70" s="125">
        <f t="shared" si="10"/>
        <v>3.44162966734573</v>
      </c>
      <c r="D70" s="125">
        <f t="shared" si="11"/>
        <v>4.178525769698391</v>
      </c>
      <c r="E70" s="125">
        <f t="shared" si="12"/>
        <v>5.160505869718731</v>
      </c>
      <c r="F70" s="125">
        <f t="shared" si="13"/>
        <v>7.489409154972992</v>
      </c>
      <c r="G70" s="125">
        <f t="shared" si="14"/>
        <v>10.54404071793172</v>
      </c>
      <c r="H70" s="125">
        <f t="shared" si="15"/>
        <v>15.21747357030558</v>
      </c>
      <c r="I70">
        <f t="shared" si="16"/>
        <v>1.444613185233796</v>
      </c>
      <c r="J70">
        <f t="shared" si="17"/>
        <v>1.3647061905659152</v>
      </c>
    </row>
    <row r="71" spans="1:10" ht="15">
      <c r="A71" s="125">
        <v>931</v>
      </c>
      <c r="B71" s="125">
        <f t="shared" si="9"/>
        <v>2.215242868304452</v>
      </c>
      <c r="C71" s="125">
        <f t="shared" si="10"/>
        <v>3.4453241432456063</v>
      </c>
      <c r="D71" s="125">
        <f t="shared" si="11"/>
        <v>4.183009998245733</v>
      </c>
      <c r="E71" s="125">
        <f t="shared" si="12"/>
        <v>5.166041337270114</v>
      </c>
      <c r="F71" s="125">
        <f t="shared" si="13"/>
        <v>7.497430707427659</v>
      </c>
      <c r="G71" s="125">
        <f t="shared" si="14"/>
        <v>10.555302298532212</v>
      </c>
      <c r="H71" s="125">
        <f t="shared" si="15"/>
        <v>15.233627073695422</v>
      </c>
      <c r="I71">
        <f t="shared" si="16"/>
        <v>1.446164699610466</v>
      </c>
      <c r="J71">
        <f t="shared" si="17"/>
        <v>1.3661719015726637</v>
      </c>
    </row>
    <row r="72" spans="1:10" ht="15">
      <c r="A72" s="125">
        <v>930</v>
      </c>
      <c r="B72" s="125">
        <f t="shared" si="9"/>
        <v>2.217624255519859</v>
      </c>
      <c r="C72" s="125">
        <f t="shared" si="10"/>
        <v>3.449026557067234</v>
      </c>
      <c r="D72" s="125">
        <f t="shared" si="11"/>
        <v>4.187503857437107</v>
      </c>
      <c r="E72" s="125">
        <f t="shared" si="12"/>
        <v>5.171588684848982</v>
      </c>
      <c r="F72" s="125">
        <f t="shared" si="13"/>
        <v>7.505469436713382</v>
      </c>
      <c r="G72" s="125">
        <f t="shared" si="14"/>
        <v>10.566587892461376</v>
      </c>
      <c r="H72" s="125">
        <f t="shared" si="15"/>
        <v>15.24981470484034</v>
      </c>
      <c r="I72">
        <f t="shared" si="16"/>
        <v>1.4477195500452358</v>
      </c>
      <c r="J72">
        <f t="shared" si="17"/>
        <v>1.3676407641976096</v>
      </c>
    </row>
    <row r="73" spans="1:10" ht="15">
      <c r="A73" s="125">
        <v>929</v>
      </c>
      <c r="B73" s="125">
        <f t="shared" si="9"/>
        <v>2.2200107675888687</v>
      </c>
      <c r="C73" s="125">
        <f t="shared" si="10"/>
        <v>3.452736934413406</v>
      </c>
      <c r="D73" s="125">
        <f t="shared" si="11"/>
        <v>4.192007378317168</v>
      </c>
      <c r="E73" s="125">
        <f t="shared" si="12"/>
        <v>5.177147950715082</v>
      </c>
      <c r="F73" s="125">
        <f t="shared" si="13"/>
        <v>7.513525397981945</v>
      </c>
      <c r="G73" s="125">
        <f t="shared" si="14"/>
        <v>10.577897576387823</v>
      </c>
      <c r="H73" s="125">
        <f t="shared" si="15"/>
        <v>15.266036571359935</v>
      </c>
      <c r="I73">
        <f t="shared" si="16"/>
        <v>1.4492777473088734</v>
      </c>
      <c r="J73">
        <f t="shared" si="17"/>
        <v>1.3691127886162724</v>
      </c>
    </row>
    <row r="74" spans="1:10" ht="15">
      <c r="A74" s="125">
        <v>928</v>
      </c>
      <c r="B74" s="125">
        <f t="shared" si="9"/>
        <v>2.2224024210706013</v>
      </c>
      <c r="C74" s="125">
        <f t="shared" si="10"/>
        <v>3.4564553009971037</v>
      </c>
      <c r="D74" s="125">
        <f t="shared" si="11"/>
        <v>4.196520592064086</v>
      </c>
      <c r="E74" s="125">
        <f t="shared" si="12"/>
        <v>5.18271917329252</v>
      </c>
      <c r="F74" s="125">
        <f t="shared" si="13"/>
        <v>7.521598646621151</v>
      </c>
      <c r="G74" s="125">
        <f t="shared" si="14"/>
        <v>10.589231427305947</v>
      </c>
      <c r="H74" s="125">
        <f t="shared" si="15"/>
        <v>15.282292781324022</v>
      </c>
      <c r="I74">
        <f t="shared" si="16"/>
        <v>1.4508393022185593</v>
      </c>
      <c r="J74">
        <f t="shared" si="17"/>
        <v>1.3705879850480212</v>
      </c>
    </row>
    <row r="75" spans="1:10" ht="15">
      <c r="A75" s="125">
        <v>927</v>
      </c>
      <c r="B75" s="125">
        <f t="shared" si="9"/>
        <v>2.224799232595585</v>
      </c>
      <c r="C75" s="125">
        <f t="shared" si="10"/>
        <v>3.460181682642093</v>
      </c>
      <c r="D75" s="125">
        <f t="shared" si="11"/>
        <v>4.201043529990266</v>
      </c>
      <c r="E75" s="125">
        <f t="shared" si="12"/>
        <v>5.188302391170633</v>
      </c>
      <c r="F75" s="125">
        <f t="shared" si="13"/>
        <v>7.529689238256093</v>
      </c>
      <c r="G75" s="125">
        <f t="shared" si="14"/>
        <v>10.60058952253765</v>
      </c>
      <c r="H75" s="125">
        <f t="shared" si="15"/>
        <v>15.298583443254948</v>
      </c>
      <c r="I75">
        <f t="shared" si="16"/>
        <v>1.4524042256381393</v>
      </c>
      <c r="J75">
        <f t="shared" si="17"/>
        <v>1.3720663637563113</v>
      </c>
    </row>
    <row r="76" spans="1:10" ht="15">
      <c r="A76" s="125">
        <v>926</v>
      </c>
      <c r="B76" s="125">
        <f t="shared" si="9"/>
        <v>2.22720121886614</v>
      </c>
      <c r="C76" s="125">
        <f t="shared" si="10"/>
        <v>3.463916105283519</v>
      </c>
      <c r="D76" s="125">
        <f t="shared" si="11"/>
        <v>4.2055762235430665</v>
      </c>
      <c r="E76" s="125">
        <f t="shared" si="12"/>
        <v>5.193897643104881</v>
      </c>
      <c r="F76" s="125">
        <f t="shared" si="13"/>
        <v>7.537797228750407</v>
      </c>
      <c r="G76" s="125">
        <f t="shared" si="14"/>
        <v>10.611971939734083</v>
      </c>
      <c r="H76" s="125">
        <f t="shared" si="15"/>
        <v>15.314908666129975</v>
      </c>
      <c r="I76">
        <f t="shared" si="16"/>
        <v>1.4539725284783733</v>
      </c>
      <c r="J76">
        <f t="shared" si="17"/>
        <v>1.3735479350489235</v>
      </c>
    </row>
    <row r="77" spans="1:10" ht="15">
      <c r="A77" s="125">
        <v>925</v>
      </c>
      <c r="B77" s="125">
        <f t="shared" si="9"/>
        <v>2.229608396656769</v>
      </c>
      <c r="C77" s="125">
        <f t="shared" si="10"/>
        <v>3.4676585949685097</v>
      </c>
      <c r="D77" s="125">
        <f t="shared" si="11"/>
        <v>4.210118704305529</v>
      </c>
      <c r="E77" s="125">
        <f t="shared" si="12"/>
        <v>5.199504968017742</v>
      </c>
      <c r="F77" s="125">
        <f t="shared" si="13"/>
        <v>7.545922674207573</v>
      </c>
      <c r="G77" s="125">
        <f t="shared" si="14"/>
        <v>10.623378756877399</v>
      </c>
      <c r="H77" s="125">
        <f t="shared" si="15"/>
        <v>15.331268559383638</v>
      </c>
      <c r="I77">
        <f t="shared" si="16"/>
        <v>1.4555442216971906</v>
      </c>
      <c r="J77">
        <f t="shared" si="17"/>
        <v>1.3750327092781995</v>
      </c>
    </row>
    <row r="78" spans="1:10" ht="15">
      <c r="A78" s="125">
        <v>924</v>
      </c>
      <c r="B78" s="125">
        <f t="shared" si="9"/>
        <v>2.232020782814545</v>
      </c>
      <c r="C78" s="125">
        <f t="shared" si="10"/>
        <v>3.471409177856778</v>
      </c>
      <c r="D78" s="125">
        <f t="shared" si="11"/>
        <v>4.214671003997113</v>
      </c>
      <c r="E78" s="125">
        <f t="shared" si="12"/>
        <v>5.205124404999613</v>
      </c>
      <c r="F78" s="125">
        <f t="shared" si="13"/>
        <v>7.554065630972179</v>
      </c>
      <c r="G78" s="125">
        <f t="shared" si="14"/>
        <v>10.634810052282505</v>
      </c>
      <c r="H78" s="125">
        <f t="shared" si="15"/>
        <v>15.347663232910122</v>
      </c>
      <c r="I78">
        <f t="shared" si="16"/>
        <v>1.4571193162999447</v>
      </c>
      <c r="J78">
        <f t="shared" si="17"/>
        <v>1.3765206968412873</v>
      </c>
    </row>
    <row r="79" spans="1:10" ht="15">
      <c r="A79" s="125">
        <v>923</v>
      </c>
      <c r="B79" s="125">
        <f t="shared" si="9"/>
        <v>2.234438394259505</v>
      </c>
      <c r="C79" s="125">
        <f t="shared" si="10"/>
        <v>3.4751678802212305</v>
      </c>
      <c r="D79" s="125">
        <f t="shared" si="11"/>
        <v>4.219233154474428</v>
      </c>
      <c r="E79" s="125">
        <f t="shared" si="12"/>
        <v>5.210755993309712</v>
      </c>
      <c r="F79" s="125">
        <f t="shared" si="13"/>
        <v>7.562226155631235</v>
      </c>
      <c r="G79" s="125">
        <f t="shared" si="14"/>
        <v>10.64626590459884</v>
      </c>
      <c r="H79" s="125">
        <f t="shared" si="15"/>
        <v>15.36409279706568</v>
      </c>
      <c r="I79">
        <f t="shared" si="16"/>
        <v>1.4586978233396704</v>
      </c>
      <c r="J79">
        <f t="shared" si="17"/>
        <v>1.378011908180382</v>
      </c>
    </row>
    <row r="80" spans="1:10" ht="15">
      <c r="A80" s="125">
        <v>922</v>
      </c>
      <c r="B80" s="125">
        <f t="shared" si="9"/>
        <v>2.2368612479850447</v>
      </c>
      <c r="C80" s="125">
        <f t="shared" si="10"/>
        <v>3.478934728448583</v>
      </c>
      <c r="D80" s="125">
        <f t="shared" si="11"/>
        <v>4.223805187731979</v>
      </c>
      <c r="E80" s="125">
        <f t="shared" si="12"/>
        <v>5.216399772376995</v>
      </c>
      <c r="F80" s="125">
        <f t="shared" si="13"/>
        <v>7.5704043050154555</v>
      </c>
      <c r="G80" s="125">
        <f t="shared" si="14"/>
        <v>10.657746392812143</v>
      </c>
      <c r="H80" s="125">
        <f t="shared" si="15"/>
        <v>15.380557362671045</v>
      </c>
      <c r="I80">
        <f t="shared" si="16"/>
        <v>1.4602797539173415</v>
      </c>
      <c r="J80">
        <f t="shared" si="17"/>
        <v>1.3795063537829695</v>
      </c>
    </row>
    <row r="81" spans="1:10" ht="15">
      <c r="A81" s="125">
        <v>921</v>
      </c>
      <c r="B81" s="125">
        <f t="shared" si="9"/>
        <v>2.239289361058317</v>
      </c>
      <c r="C81" s="125">
        <f t="shared" si="10"/>
        <v>3.482709749039976</v>
      </c>
      <c r="D81" s="125">
        <f t="shared" si="11"/>
        <v>4.228387135902915</v>
      </c>
      <c r="E81" s="125">
        <f t="shared" si="12"/>
        <v>5.22205578180107</v>
      </c>
      <c r="F81" s="125">
        <f t="shared" si="13"/>
        <v>7.578600136200596</v>
      </c>
      <c r="G81" s="125">
        <f t="shared" si="14"/>
        <v>10.669251596246278</v>
      </c>
      <c r="H81" s="125">
        <f t="shared" si="15"/>
        <v>15.39705704101385</v>
      </c>
      <c r="I81">
        <f t="shared" si="16"/>
        <v>1.4618651191821315</v>
      </c>
      <c r="J81">
        <f t="shared" si="17"/>
        <v>1.3810040441820735</v>
      </c>
    </row>
    <row r="82" spans="1:10" ht="15">
      <c r="A82" s="125">
        <v>920</v>
      </c>
      <c r="B82" s="125">
        <f t="shared" si="9"/>
        <v>2.2417227506206348</v>
      </c>
      <c r="C82" s="125">
        <f t="shared" si="10"/>
        <v>3.4864929686115933</v>
      </c>
      <c r="D82" s="125">
        <f t="shared" si="11"/>
        <v>4.232979031259773</v>
      </c>
      <c r="E82" s="125">
        <f t="shared" si="12"/>
        <v>5.227724061353122</v>
      </c>
      <c r="F82" s="125">
        <f t="shared" si="13"/>
        <v>7.586813706508757</v>
      </c>
      <c r="G82" s="125">
        <f t="shared" si="14"/>
        <v>10.68078159456501</v>
      </c>
      <c r="H82" s="125">
        <f t="shared" si="15"/>
        <v>15.413591943851078</v>
      </c>
      <c r="I82">
        <f t="shared" si="16"/>
        <v>1.4634539303316758</v>
      </c>
      <c r="J82">
        <f t="shared" si="17"/>
        <v>1.3825049899565023</v>
      </c>
    </row>
    <row r="83" spans="1:10" ht="15">
      <c r="A83" s="125">
        <v>919</v>
      </c>
      <c r="B83" s="125">
        <f t="shared" si="9"/>
        <v>2.2441614338878684</v>
      </c>
      <c r="C83" s="125">
        <f t="shared" si="10"/>
        <v>3.49028441389529</v>
      </c>
      <c r="D83" s="125">
        <f t="shared" si="11"/>
        <v>4.2375809062152365</v>
      </c>
      <c r="E83" s="125">
        <f t="shared" si="12"/>
        <v>5.233404650976839</v>
      </c>
      <c r="F83" s="125">
        <f t="shared" si="13"/>
        <v>7.595045073509704</v>
      </c>
      <c r="G83" s="125">
        <f t="shared" si="14"/>
        <v>10.692336467773837</v>
      </c>
      <c r="H83" s="125">
        <f t="shared" si="15"/>
        <v>15.430162183411532</v>
      </c>
      <c r="I83">
        <f t="shared" si="16"/>
        <v>1.4650461986123344</v>
      </c>
      <c r="J83">
        <f t="shared" si="17"/>
        <v>1.384009201731097</v>
      </c>
    </row>
    <row r="84" spans="1:10" ht="15">
      <c r="A84" s="125">
        <v>918</v>
      </c>
      <c r="B84" s="125">
        <f t="shared" si="9"/>
        <v>2.246605428150858</v>
      </c>
      <c r="C84" s="125">
        <f t="shared" si="10"/>
        <v>3.494084111739217</v>
      </c>
      <c r="D84" s="125">
        <f t="shared" si="11"/>
        <v>4.242192793322907</v>
      </c>
      <c r="E84" s="125">
        <f t="shared" si="12"/>
        <v>5.239097590789354</v>
      </c>
      <c r="F84" s="125">
        <f t="shared" si="13"/>
        <v>7.603294295022234</v>
      </c>
      <c r="G84" s="125">
        <f t="shared" si="14"/>
        <v>10.703916296221806</v>
      </c>
      <c r="H84" s="125">
        <f t="shared" si="15"/>
        <v>15.4467678723983</v>
      </c>
      <c r="I84">
        <f t="shared" si="16"/>
        <v>1.4666419353194584</v>
      </c>
      <c r="J84">
        <f t="shared" si="17"/>
        <v>1.385516690176985</v>
      </c>
    </row>
    <row r="85" spans="1:10" ht="15">
      <c r="A85" s="125">
        <v>917</v>
      </c>
      <c r="B85" s="125">
        <f t="shared" si="9"/>
        <v>2.249054750775817</v>
      </c>
      <c r="C85" s="125">
        <f t="shared" si="10"/>
        <v>3.4978920891084613</v>
      </c>
      <c r="D85" s="125">
        <f t="shared" si="11"/>
        <v>4.246814725278058</v>
      </c>
      <c r="E85" s="125">
        <f t="shared" si="12"/>
        <v>5.244802921082184</v>
      </c>
      <c r="F85" s="125">
        <f t="shared" si="13"/>
        <v>7.611561429115491</v>
      </c>
      <c r="G85" s="125">
        <f t="shared" si="14"/>
        <v>10.71552116060338</v>
      </c>
      <c r="H85" s="125">
        <f t="shared" si="15"/>
        <v>15.463409123991259</v>
      </c>
      <c r="I85">
        <f t="shared" si="16"/>
        <v>1.468241151797655</v>
      </c>
      <c r="J85">
        <f t="shared" si="17"/>
        <v>1.3870274660118282</v>
      </c>
    </row>
    <row r="86" spans="1:10" ht="15">
      <c r="A86" s="125">
        <v>916</v>
      </c>
      <c r="B86" s="125">
        <f t="shared" si="9"/>
        <v>2.2515094192047465</v>
      </c>
      <c r="C86" s="125">
        <f t="shared" si="10"/>
        <v>3.5017083730856755</v>
      </c>
      <c r="D86" s="125">
        <f t="shared" si="11"/>
        <v>4.251446734918407</v>
      </c>
      <c r="E86" s="125">
        <f t="shared" si="12"/>
        <v>5.250520682322174</v>
      </c>
      <c r="F86" s="125">
        <f t="shared" si="13"/>
        <v>7.619846534110336</v>
      </c>
      <c r="G86" s="125">
        <f t="shared" si="14"/>
        <v>10.727151141960254</v>
      </c>
      <c r="H86" s="125">
        <f t="shared" si="15"/>
        <v>15.480086051849568</v>
      </c>
      <c r="I86">
        <f t="shared" si="16"/>
        <v>1.4698438594410594</v>
      </c>
      <c r="J86">
        <f t="shared" si="17"/>
        <v>1.388541540000081</v>
      </c>
    </row>
    <row r="87" spans="1:10" ht="15">
      <c r="A87" s="125">
        <v>915</v>
      </c>
      <c r="B87" s="125">
        <f t="shared" si="9"/>
        <v>2.253969450955846</v>
      </c>
      <c r="C87" s="125">
        <f t="shared" si="10"/>
        <v>3.505532990871721</v>
      </c>
      <c r="D87" s="125">
        <f t="shared" si="11"/>
        <v>4.256088855224899</v>
      </c>
      <c r="E87" s="125">
        <f t="shared" si="12"/>
        <v>5.256250915152458</v>
      </c>
      <c r="F87" s="125">
        <f t="shared" si="13"/>
        <v>7.6281496685807095</v>
      </c>
      <c r="G87" s="125">
        <f t="shared" si="14"/>
        <v>10.738806321683256</v>
      </c>
      <c r="H87" s="125">
        <f t="shared" si="15"/>
        <v>15.496798770114204</v>
      </c>
      <c r="I87">
        <f t="shared" si="16"/>
        <v>1.471450069693602</v>
      </c>
      <c r="J87">
        <f t="shared" si="17"/>
        <v>1.3900589229532418</v>
      </c>
    </row>
    <row r="88" spans="1:10" ht="15">
      <c r="A88" s="125">
        <v>914</v>
      </c>
      <c r="B88" s="125">
        <f t="shared" si="9"/>
        <v>2.2564348636239338</v>
      </c>
      <c r="C88" s="125">
        <f t="shared" si="10"/>
        <v>3.509365969786319</v>
      </c>
      <c r="D88" s="125">
        <f t="shared" si="11"/>
        <v>4.260741119322485</v>
      </c>
      <c r="E88" s="125">
        <f t="shared" si="12"/>
        <v>5.261993660393415</v>
      </c>
      <c r="F88" s="125">
        <f t="shared" si="13"/>
        <v>7.636470891355</v>
      </c>
      <c r="G88" s="125">
        <f t="shared" si="14"/>
        <v>10.750486781514192</v>
      </c>
      <c r="H88" s="125">
        <f t="shared" si="15"/>
        <v>15.51354739341049</v>
      </c>
      <c r="I88">
        <f t="shared" si="16"/>
        <v>1.4730597940492838</v>
      </c>
      <c r="J88">
        <f t="shared" si="17"/>
        <v>1.3915796257301147</v>
      </c>
    </row>
    <row r="89" spans="1:10" ht="15">
      <c r="A89" s="125">
        <v>913</v>
      </c>
      <c r="B89" s="125">
        <f t="shared" si="9"/>
        <v>2.2589056748808622</v>
      </c>
      <c r="C89" s="125">
        <f t="shared" si="10"/>
        <v>3.5132073372686907</v>
      </c>
      <c r="D89" s="125">
        <f t="shared" si="11"/>
        <v>4.265403560480904</v>
      </c>
      <c r="E89" s="125">
        <f t="shared" si="12"/>
        <v>5.267748959043637</v>
      </c>
      <c r="F89" s="125">
        <f t="shared" si="13"/>
        <v>7.644810261517423</v>
      </c>
      <c r="G89" s="125">
        <f t="shared" si="14"/>
        <v>10.762192603547755</v>
      </c>
      <c r="H89" s="125">
        <f t="shared" si="15"/>
        <v>15.530332036850668</v>
      </c>
      <c r="I89">
        <f t="shared" si="16"/>
        <v>1.4746730440524471</v>
      </c>
      <c r="J89">
        <f t="shared" si="17"/>
        <v>1.3931036592370651</v>
      </c>
    </row>
    <row r="90" spans="1:10" ht="15">
      <c r="A90" s="125">
        <v>912</v>
      </c>
      <c r="B90" s="125">
        <f t="shared" si="9"/>
        <v>2.261381902475942</v>
      </c>
      <c r="C90" s="125">
        <f t="shared" si="10"/>
        <v>3.5170571208782193</v>
      </c>
      <c r="D90" s="125">
        <f t="shared" si="11"/>
        <v>4.270076212115482</v>
      </c>
      <c r="E90" s="125">
        <f t="shared" si="12"/>
        <v>5.2735168522808955</v>
      </c>
      <c r="F90" s="125">
        <f t="shared" si="13"/>
        <v>7.653167838409426</v>
      </c>
      <c r="G90" s="125">
        <f t="shared" si="14"/>
        <v>10.773923870233414</v>
      </c>
      <c r="H90" s="125">
        <f t="shared" si="15"/>
        <v>15.547152816036444</v>
      </c>
      <c r="I90">
        <f t="shared" si="16"/>
        <v>1.4762898312980552</v>
      </c>
      <c r="J90">
        <f t="shared" si="17"/>
        <v>1.394631034428282</v>
      </c>
    </row>
    <row r="91" spans="1:10" ht="15">
      <c r="A91" s="125">
        <v>911</v>
      </c>
      <c r="B91" s="125">
        <f t="shared" si="9"/>
        <v>2.263863564236368</v>
      </c>
      <c r="C91" s="125">
        <f t="shared" si="10"/>
        <v>3.5209153482951043</v>
      </c>
      <c r="D91" s="125">
        <f t="shared" si="11"/>
        <v>4.27475910778792</v>
      </c>
      <c r="E91" s="125">
        <f t="shared" si="12"/>
        <v>5.279297381463136</v>
      </c>
      <c r="F91" s="125">
        <f t="shared" si="13"/>
        <v>7.661543681631064</v>
      </c>
      <c r="G91" s="125">
        <f t="shared" si="14"/>
        <v>10.78568066437734</v>
      </c>
      <c r="H91" s="125">
        <f t="shared" si="15"/>
        <v>15.564009847061612</v>
      </c>
      <c r="I91">
        <f t="shared" si="16"/>
        <v>1.477910167431967</v>
      </c>
      <c r="J91">
        <f t="shared" si="17"/>
        <v>1.3961617623060392</v>
      </c>
    </row>
    <row r="92" spans="1:10" ht="15">
      <c r="A92" s="125">
        <v>910</v>
      </c>
      <c r="B92" s="125">
        <f t="shared" si="9"/>
        <v>2.2663506780676435</v>
      </c>
      <c r="C92" s="125">
        <f t="shared" si="10"/>
        <v>3.5247820473210254</v>
      </c>
      <c r="D92" s="125">
        <f t="shared" si="11"/>
        <v>4.279452281207106</v>
      </c>
      <c r="E92" s="125">
        <f t="shared" si="12"/>
        <v>5.2850905881294485</v>
      </c>
      <c r="F92" s="125">
        <f t="shared" si="13"/>
        <v>7.669937851042427</v>
      </c>
      <c r="G92" s="125">
        <f t="shared" si="14"/>
        <v>10.797463069144307</v>
      </c>
      <c r="H92" s="125">
        <f t="shared" si="15"/>
        <v>15.580903246514616</v>
      </c>
      <c r="I92">
        <f t="shared" si="16"/>
        <v>1.4795340641512182</v>
      </c>
      <c r="J92">
        <f t="shared" si="17"/>
        <v>1.3976958539209616</v>
      </c>
    </row>
    <row r="93" spans="1:10" ht="15">
      <c r="A93" s="125">
        <v>909</v>
      </c>
      <c r="B93" s="125">
        <f t="shared" si="9"/>
        <v>2.2688432619540135</v>
      </c>
      <c r="C93" s="125">
        <f t="shared" si="10"/>
        <v>3.528657245879808</v>
      </c>
      <c r="D93" s="125">
        <f t="shared" si="11"/>
        <v>4.284155766229912</v>
      </c>
      <c r="E93" s="125">
        <f t="shared" si="12"/>
        <v>5.290896514001066</v>
      </c>
      <c r="F93" s="125">
        <f t="shared" si="13"/>
        <v>7.678350406765047</v>
      </c>
      <c r="G93" s="125">
        <f t="shared" si="14"/>
        <v>10.80927116805966</v>
      </c>
      <c r="H93" s="125">
        <f t="shared" si="15"/>
        <v>15.597833131481188</v>
      </c>
      <c r="I93">
        <f t="shared" si="16"/>
        <v>1.4811615332043024</v>
      </c>
      <c r="J93">
        <f t="shared" si="17"/>
        <v>1.399233320372288</v>
      </c>
    </row>
    <row r="94" spans="1:10" ht="15">
      <c r="A94" s="125">
        <v>908</v>
      </c>
      <c r="B94" s="125">
        <f t="shared" si="9"/>
        <v>2.271341333958897</v>
      </c>
      <c r="C94" s="125">
        <f t="shared" si="10"/>
        <v>3.5325409720180967</v>
      </c>
      <c r="D94" s="125">
        <f t="shared" si="11"/>
        <v>4.288869596862017</v>
      </c>
      <c r="E94" s="125">
        <f t="shared" si="12"/>
        <v>5.296715200982363</v>
      </c>
      <c r="F94" s="125">
        <f t="shared" si="13"/>
        <v>7.6867814091833315</v>
      </c>
      <c r="G94" s="125">
        <f t="shared" si="14"/>
        <v>10.821105045011244</v>
      </c>
      <c r="H94" s="125">
        <f t="shared" si="15"/>
        <v>15.614799619547012</v>
      </c>
      <c r="I94">
        <f t="shared" si="16"/>
        <v>1.4827925863914544</v>
      </c>
      <c r="J94">
        <f t="shared" si="17"/>
        <v>1.400774172808141</v>
      </c>
    </row>
    <row r="95" spans="1:10" ht="15">
      <c r="A95" s="125">
        <v>907</v>
      </c>
      <c r="B95" s="125">
        <f t="shared" si="9"/>
        <v>2.273844912225323</v>
      </c>
      <c r="C95" s="125">
        <f t="shared" si="10"/>
        <v>3.5364332539060297</v>
      </c>
      <c r="D95" s="125">
        <f t="shared" si="11"/>
        <v>4.293593807258715</v>
      </c>
      <c r="E95" s="125">
        <f t="shared" si="12"/>
        <v>5.302546691161862</v>
      </c>
      <c r="F95" s="125">
        <f t="shared" si="13"/>
        <v>7.695230918945996</v>
      </c>
      <c r="G95" s="125">
        <f t="shared" si="14"/>
        <v>10.832964784251372</v>
      </c>
      <c r="H95" s="125">
        <f t="shared" si="15"/>
        <v>15.63180282880033</v>
      </c>
      <c r="I95">
        <f t="shared" si="16"/>
        <v>1.4844272355649346</v>
      </c>
      <c r="J95">
        <f t="shared" si="17"/>
        <v>1.402318422425797</v>
      </c>
    </row>
    <row r="96" spans="1:10" ht="15">
      <c r="A96" s="125">
        <v>906</v>
      </c>
      <c r="B96" s="125">
        <f t="shared" si="9"/>
        <v>2.2763540149763686</v>
      </c>
      <c r="C96" s="125">
        <f t="shared" si="10"/>
        <v>3.540334119837919</v>
      </c>
      <c r="D96" s="125">
        <f t="shared" si="11"/>
        <v>4.298328431725748</v>
      </c>
      <c r="E96" s="125">
        <f t="shared" si="12"/>
        <v>5.308391026813243</v>
      </c>
      <c r="F96" s="125">
        <f t="shared" si="13"/>
        <v>7.70369899696751</v>
      </c>
      <c r="G96" s="125">
        <f t="shared" si="14"/>
        <v>10.844850470398804</v>
      </c>
      <c r="H96" s="125">
        <f t="shared" si="15"/>
        <v>15.648842877834648</v>
      </c>
      <c r="I96">
        <f t="shared" si="16"/>
        <v>1.486065492629317</v>
      </c>
      <c r="J96">
        <f t="shared" si="17"/>
        <v>1.4038660804719538</v>
      </c>
    </row>
    <row r="97" spans="1:10" ht="15">
      <c r="A97" s="125">
        <v>905</v>
      </c>
      <c r="B97" s="125">
        <f t="shared" si="9"/>
        <v>2.278868660515604</v>
      </c>
      <c r="C97" s="125">
        <f t="shared" si="10"/>
        <v>3.5442435982329354</v>
      </c>
      <c r="D97" s="125">
        <f t="shared" si="11"/>
        <v>4.303073504720128</v>
      </c>
      <c r="E97" s="125">
        <f t="shared" si="12"/>
        <v>5.314248250396362</v>
      </c>
      <c r="F97" s="125">
        <f t="shared" si="13"/>
        <v>7.712185704429548</v>
      </c>
      <c r="G97" s="125">
        <f t="shared" si="14"/>
        <v>10.856762188440731</v>
      </c>
      <c r="H97" s="125">
        <f t="shared" si="15"/>
        <v>15.665919885751396</v>
      </c>
      <c r="I97">
        <f t="shared" si="16"/>
        <v>1.4877073695417782</v>
      </c>
      <c r="J97">
        <f t="shared" si="17"/>
        <v>1.4054171582430084</v>
      </c>
    </row>
    <row r="98" spans="1:10" ht="15">
      <c r="A98" s="125">
        <v>904</v>
      </c>
      <c r="B98" s="125">
        <f t="shared" si="9"/>
        <v>2.2813888672275335</v>
      </c>
      <c r="C98" s="125">
        <f t="shared" si="10"/>
        <v>3.548161717635799</v>
      </c>
      <c r="D98" s="125">
        <f t="shared" si="11"/>
        <v>4.307829060850971</v>
      </c>
      <c r="E98" s="125">
        <f t="shared" si="12"/>
        <v>5.32011840455828</v>
      </c>
      <c r="F98" s="125">
        <f t="shared" si="13"/>
        <v>7.720691102782465</v>
      </c>
      <c r="G98" s="125">
        <f t="shared" si="14"/>
        <v>10.868700023734776</v>
      </c>
      <c r="H98" s="125">
        <f t="shared" si="15"/>
        <v>15.683033972162669</v>
      </c>
      <c r="I98">
        <f t="shared" si="16"/>
        <v>1.4893528783123862</v>
      </c>
      <c r="J98">
        <f t="shared" si="17"/>
        <v>1.4069716670853272</v>
      </c>
    </row>
    <row r="99" spans="1:10" ht="15">
      <c r="A99" s="125">
        <v>903</v>
      </c>
      <c r="B99" s="125">
        <f t="shared" si="9"/>
        <v>2.2839146535780457</v>
      </c>
      <c r="C99" s="125">
        <f t="shared" si="10"/>
        <v>3.5520885067174692</v>
      </c>
      <c r="D99" s="125">
        <f t="shared" si="11"/>
        <v>4.312595134880343</v>
      </c>
      <c r="E99" s="125">
        <f t="shared" si="12"/>
        <v>5.326001532134287</v>
      </c>
      <c r="F99" s="125">
        <f t="shared" si="13"/>
        <v>7.729215253746759</v>
      </c>
      <c r="G99" s="125">
        <f t="shared" si="14"/>
        <v>10.880664062011013</v>
      </c>
      <c r="H99" s="125">
        <f t="shared" si="15"/>
        <v>15.700185257193903</v>
      </c>
      <c r="I99">
        <f t="shared" si="16"/>
        <v>1.4910020310043977</v>
      </c>
      <c r="J99">
        <f t="shared" si="17"/>
        <v>1.408529618395526</v>
      </c>
    </row>
    <row r="100" spans="1:10" ht="15">
      <c r="A100" s="125">
        <v>902</v>
      </c>
      <c r="B100" s="125">
        <f t="shared" si="9"/>
        <v>2.2864460381148635</v>
      </c>
      <c r="C100" s="125">
        <f t="shared" si="10"/>
        <v>3.556023994275849</v>
      </c>
      <c r="D100" s="125">
        <f t="shared" si="11"/>
        <v>4.317371761724101</v>
      </c>
      <c r="E100" s="125">
        <f t="shared" si="12"/>
        <v>5.3318976761489525</v>
      </c>
      <c r="F100" s="125">
        <f t="shared" si="13"/>
        <v>7.737758219314561</v>
      </c>
      <c r="G100" s="125">
        <f t="shared" si="14"/>
        <v>10.892654389373988</v>
      </c>
      <c r="H100" s="125">
        <f t="shared" si="15"/>
        <v>15.717373861486655</v>
      </c>
      <c r="I100">
        <f t="shared" si="16"/>
        <v>1.4926548397345465</v>
      </c>
      <c r="J100">
        <f t="shared" si="17"/>
        <v>1.4100910236207473</v>
      </c>
    </row>
    <row r="101" spans="1:10" ht="15">
      <c r="A101" s="125">
        <v>901</v>
      </c>
      <c r="B101" s="125">
        <f t="shared" si="9"/>
        <v>2.2889830394679986</v>
      </c>
      <c r="C101" s="125">
        <f t="shared" si="10"/>
        <v>3.559968209236482</v>
      </c>
      <c r="D101" s="125">
        <f t="shared" si="11"/>
        <v>4.322158976452743</v>
      </c>
      <c r="E101" s="125">
        <f t="shared" si="12"/>
        <v>5.337806879817164</v>
      </c>
      <c r="F101" s="125">
        <f t="shared" si="13"/>
        <v>7.746320061751128</v>
      </c>
      <c r="G101" s="125">
        <f t="shared" si="14"/>
        <v>10.904671092304769</v>
      </c>
      <c r="H101" s="125">
        <f t="shared" si="15"/>
        <v>15.734599906201332</v>
      </c>
      <c r="I101">
        <f t="shared" si="16"/>
        <v>1.4943113166733462</v>
      </c>
      <c r="J101">
        <f t="shared" si="17"/>
        <v>1.4116558942589392</v>
      </c>
    </row>
    <row r="102" spans="1:10" ht="15">
      <c r="A102" s="125">
        <v>900</v>
      </c>
      <c r="B102" s="125">
        <f t="shared" si="9"/>
        <v>2.291525676350207</v>
      </c>
      <c r="C102" s="125">
        <f t="shared" si="10"/>
        <v>3.5639211806532645</v>
      </c>
      <c r="D102" s="125">
        <f t="shared" si="11"/>
        <v>4.326956814292267</v>
      </c>
      <c r="E102" s="125">
        <f t="shared" si="12"/>
        <v>5.343729186545176</v>
      </c>
      <c r="F102" s="125">
        <f t="shared" si="13"/>
        <v>7.754900843596343</v>
      </c>
      <c r="G102" s="125">
        <f t="shared" si="14"/>
        <v>10.916714257662983</v>
      </c>
      <c r="H102" s="125">
        <f t="shared" si="15"/>
        <v>15.751863513019966</v>
      </c>
      <c r="I102">
        <f t="shared" si="16"/>
        <v>1.4959714740453847</v>
      </c>
      <c r="J102">
        <f t="shared" si="17"/>
        <v>1.4132242418591405</v>
      </c>
    </row>
    <row r="103" spans="1:10" ht="15">
      <c r="A103" s="125">
        <v>899</v>
      </c>
      <c r="B103" s="125">
        <f t="shared" si="9"/>
        <v>2.2940739675574493</v>
      </c>
      <c r="C103" s="125">
        <f t="shared" si="10"/>
        <v>3.567882937709157</v>
      </c>
      <c r="D103" s="125">
        <f t="shared" si="11"/>
        <v>4.331765310625035</v>
      </c>
      <c r="E103" s="125">
        <f t="shared" si="12"/>
        <v>5.349664639931682</v>
      </c>
      <c r="F103" s="125">
        <f t="shared" si="13"/>
        <v>7.763500627666233</v>
      </c>
      <c r="G103" s="125">
        <f t="shared" si="14"/>
        <v>10.928783972688906</v>
      </c>
      <c r="H103" s="125">
        <f t="shared" si="15"/>
        <v>15.76916480414903</v>
      </c>
      <c r="I103">
        <f t="shared" si="16"/>
        <v>1.4976353241296272</v>
      </c>
      <c r="J103">
        <f t="shared" si="17"/>
        <v>1.4147960780217619</v>
      </c>
    </row>
    <row r="104" spans="1:10" ht="15">
      <c r="A104" s="125">
        <v>898</v>
      </c>
      <c r="B104" s="125">
        <f t="shared" si="9"/>
        <v>2.296627931969355</v>
      </c>
      <c r="C104" s="125">
        <f t="shared" si="10"/>
        <v>3.5718535097168993</v>
      </c>
      <c r="D104" s="125">
        <f t="shared" si="11"/>
        <v>4.336584500990636</v>
      </c>
      <c r="E104" s="125">
        <f t="shared" si="12"/>
        <v>5.355613283768867</v>
      </c>
      <c r="F104" s="125">
        <f t="shared" si="13"/>
        <v>7.772119477054495</v>
      </c>
      <c r="G104" s="125">
        <f t="shared" si="14"/>
        <v>10.940880325005528</v>
      </c>
      <c r="H104" s="125">
        <f t="shared" si="15"/>
        <v>15.786503902322229</v>
      </c>
      <c r="I104">
        <f t="shared" si="16"/>
        <v>1.4993028792597176</v>
      </c>
      <c r="J104">
        <f t="shared" si="17"/>
        <v>1.416371414398874</v>
      </c>
    </row>
    <row r="105" spans="1:10" ht="15">
      <c r="A105" s="125">
        <v>897</v>
      </c>
      <c r="B105" s="125">
        <f t="shared" si="9"/>
        <v>2.2991875885496857</v>
      </c>
      <c r="C105" s="125">
        <f t="shared" si="10"/>
        <v>3.5758329261197352</v>
      </c>
      <c r="D105" s="125">
        <f t="shared" si="11"/>
        <v>4.341414421086763</v>
      </c>
      <c r="E105" s="125">
        <f t="shared" si="12"/>
        <v>5.361575162043491</v>
      </c>
      <c r="F105" s="125">
        <f t="shared" si="13"/>
        <v>7.780757455134014</v>
      </c>
      <c r="G105" s="125">
        <f t="shared" si="14"/>
        <v>10.953003402620645</v>
      </c>
      <c r="H105" s="125">
        <f t="shared" si="15"/>
        <v>15.803880930803315</v>
      </c>
      <c r="I105">
        <f t="shared" si="16"/>
        <v>1.5009741518242838</v>
      </c>
      <c r="J105">
        <f t="shared" si="17"/>
        <v>1.4179502626944938</v>
      </c>
    </row>
    <row r="106" spans="1:10" ht="15">
      <c r="A106" s="125">
        <v>896</v>
      </c>
      <c r="B106" s="125">
        <f t="shared" si="9"/>
        <v>2.301752956346807</v>
      </c>
      <c r="C106" s="125">
        <f t="shared" si="10"/>
        <v>3.579821216492139</v>
      </c>
      <c r="D106" s="125">
        <f t="shared" si="11"/>
        <v>4.346255106770094</v>
      </c>
      <c r="E106" s="125">
        <f t="shared" si="12"/>
        <v>5.36755031893797</v>
      </c>
      <c r="F106" s="125">
        <f t="shared" si="13"/>
        <v>7.78941462555843</v>
      </c>
      <c r="G106" s="125">
        <f t="shared" si="14"/>
        <v>10.96515329392898</v>
      </c>
      <c r="H106" s="125">
        <f t="shared" si="15"/>
        <v>15.821296013388958</v>
      </c>
      <c r="I106">
        <f t="shared" si="16"/>
        <v>1.5026491542672444</v>
      </c>
      <c r="J106">
        <f t="shared" si="17"/>
        <v>1.419532634664875</v>
      </c>
    </row>
    <row r="107" spans="1:10" ht="15">
      <c r="A107" s="125">
        <v>895</v>
      </c>
      <c r="B107" s="125">
        <f t="shared" si="9"/>
        <v>2.3043240544941592</v>
      </c>
      <c r="C107" s="125">
        <f t="shared" si="10"/>
        <v>3.583818410540544</v>
      </c>
      <c r="D107" s="125">
        <f t="shared" si="11"/>
        <v>4.351106594057178</v>
      </c>
      <c r="E107" s="125">
        <f t="shared" si="12"/>
        <v>5.373538798831457</v>
      </c>
      <c r="F107" s="125">
        <f t="shared" si="13"/>
        <v>7.798091052263672</v>
      </c>
      <c r="G107" s="125">
        <f t="shared" si="14"/>
        <v>10.977330087714297</v>
      </c>
      <c r="H107" s="125">
        <f t="shared" si="15"/>
        <v>15.838749274411596</v>
      </c>
      <c r="I107">
        <f t="shared" si="16"/>
        <v>1.5043278990881173</v>
      </c>
      <c r="J107">
        <f t="shared" si="17"/>
        <v>1.4211185421188004</v>
      </c>
    </row>
    <row r="108" spans="1:10" ht="15">
      <c r="A108" s="125">
        <v>894</v>
      </c>
      <c r="B108" s="125">
        <f t="shared" si="9"/>
        <v>2.3069009022107343</v>
      </c>
      <c r="C108" s="125">
        <f t="shared" si="10"/>
        <v>3.587824538104085</v>
      </c>
      <c r="D108" s="125">
        <f t="shared" si="11"/>
        <v>4.355968919125321</v>
      </c>
      <c r="E108" s="125">
        <f t="shared" si="12"/>
        <v>5.379540646300945</v>
      </c>
      <c r="F108" s="125">
        <f t="shared" si="13"/>
        <v>7.806786799469534</v>
      </c>
      <c r="G108" s="125">
        <f t="shared" si="14"/>
        <v>10.989533873151537</v>
      </c>
      <c r="H108" s="125">
        <f t="shared" si="15"/>
        <v>15.856240838742316</v>
      </c>
      <c r="I108">
        <f t="shared" si="16"/>
        <v>1.5060103988423301</v>
      </c>
      <c r="J108">
        <f t="shared" si="17"/>
        <v>1.4227079969178746</v>
      </c>
    </row>
    <row r="109" spans="1:10" ht="15">
      <c r="A109" s="125">
        <v>893</v>
      </c>
      <c r="B109" s="125">
        <f t="shared" si="9"/>
        <v>2.309483518801552</v>
      </c>
      <c r="C109" s="125">
        <f t="shared" si="10"/>
        <v>3.591839629155333</v>
      </c>
      <c r="D109" s="125">
        <f t="shared" si="11"/>
        <v>4.360842118313487</v>
      </c>
      <c r="E109" s="125">
        <f t="shared" si="12"/>
        <v>5.3855559061223675</v>
      </c>
      <c r="F109" s="125">
        <f t="shared" si="13"/>
        <v>7.815501931681241</v>
      </c>
      <c r="G109" s="125">
        <f t="shared" si="14"/>
        <v>11.00176473980897</v>
      </c>
      <c r="H109" s="125">
        <f t="shared" si="15"/>
        <v>15.873770831793754</v>
      </c>
      <c r="I109">
        <f t="shared" si="16"/>
        <v>1.5076966661415339</v>
      </c>
      <c r="J109">
        <f t="shared" si="17"/>
        <v>1.4243010109768195</v>
      </c>
    </row>
    <row r="110" spans="1:10" ht="15">
      <c r="A110" s="125">
        <v>892</v>
      </c>
      <c r="B110" s="125">
        <f t="shared" si="9"/>
        <v>2.312071923658143</v>
      </c>
      <c r="C110" s="125">
        <f t="shared" si="10"/>
        <v>3.5958637138010463</v>
      </c>
      <c r="D110" s="125">
        <f t="shared" si="11"/>
        <v>4.365726228123206</v>
      </c>
      <c r="E110" s="125">
        <f t="shared" si="12"/>
        <v>5.391584623271703</v>
      </c>
      <c r="F110" s="125">
        <f t="shared" si="13"/>
        <v>7.8242365136910434</v>
      </c>
      <c r="G110" s="125">
        <f t="shared" si="14"/>
        <v>11.014022777650359</v>
      </c>
      <c r="H110" s="125">
        <f t="shared" si="15"/>
        <v>15.89133937952302</v>
      </c>
      <c r="I110">
        <f t="shared" si="16"/>
        <v>1.509386713653919</v>
      </c>
      <c r="J110">
        <f t="shared" si="17"/>
        <v>1.4258975962637734</v>
      </c>
    </row>
    <row r="111" spans="1:10" ht="15">
      <c r="A111" s="125">
        <v>891</v>
      </c>
      <c r="B111" s="125">
        <f t="shared" si="9"/>
        <v>2.314666136259034</v>
      </c>
      <c r="C111" s="125">
        <f t="shared" si="10"/>
        <v>3.5998968222829237</v>
      </c>
      <c r="D111" s="125">
        <f t="shared" si="11"/>
        <v>4.3706212852194755</v>
      </c>
      <c r="E111" s="125">
        <f t="shared" si="12"/>
        <v>5.397626842926106</v>
      </c>
      <c r="F111" s="125">
        <f t="shared" si="13"/>
        <v>7.832990610579805</v>
      </c>
      <c r="G111" s="125">
        <f t="shared" si="14"/>
        <v>11.02630807703714</v>
      </c>
      <c r="H111" s="125">
        <f t="shared" si="15"/>
        <v>15.908946608434642</v>
      </c>
      <c r="I111">
        <f t="shared" si="16"/>
        <v>1.511080554104529</v>
      </c>
      <c r="J111">
        <f t="shared" si="17"/>
        <v>1.4274977648005893</v>
      </c>
    </row>
    <row r="112" spans="1:10" ht="15">
      <c r="A112" s="125">
        <v>890</v>
      </c>
      <c r="B112" s="125">
        <f t="shared" si="9"/>
        <v>2.3172661761702384</v>
      </c>
      <c r="C112" s="125">
        <f t="shared" si="10"/>
        <v>3.6039389849783534</v>
      </c>
      <c r="D112" s="125">
        <f t="shared" si="11"/>
        <v>4.3755273264316825</v>
      </c>
      <c r="E112" s="125">
        <f t="shared" si="12"/>
        <v>5.403682610465015</v>
      </c>
      <c r="F112" s="125">
        <f t="shared" si="13"/>
        <v>7.841764287718615</v>
      </c>
      <c r="G112" s="125">
        <f t="shared" si="14"/>
        <v>11.038620728730605</v>
      </c>
      <c r="H112" s="125">
        <f t="shared" si="15"/>
        <v>15.926592645583499</v>
      </c>
      <c r="I112">
        <f t="shared" si="16"/>
        <v>1.5127782002755834</v>
      </c>
      <c r="J112">
        <f t="shared" si="17"/>
        <v>1.4291015286631374</v>
      </c>
    </row>
    <row r="113" spans="1:10" ht="15">
      <c r="A113" s="125">
        <v>889</v>
      </c>
      <c r="B113" s="125">
        <f t="shared" si="9"/>
        <v>2.319872063045743</v>
      </c>
      <c r="C113" s="125">
        <f t="shared" si="10"/>
        <v>3.607990232401181</v>
      </c>
      <c r="D113" s="125">
        <f t="shared" si="11"/>
        <v>4.380444388754521</v>
      </c>
      <c r="E113" s="125">
        <f t="shared" si="12"/>
        <v>5.4097519714713</v>
      </c>
      <c r="F113" s="125">
        <f t="shared" si="13"/>
        <v>7.850557610770395</v>
      </c>
      <c r="G113" s="125">
        <f t="shared" si="14"/>
        <v>11.050960823894119</v>
      </c>
      <c r="H113" s="125">
        <f t="shared" si="15"/>
        <v>15.944277618577818</v>
      </c>
      <c r="I113">
        <f t="shared" si="16"/>
        <v>1.5144796650067973</v>
      </c>
      <c r="J113">
        <f t="shared" si="17"/>
        <v>1.4307088999816076</v>
      </c>
    </row>
    <row r="114" spans="1:10" ht="15">
      <c r="A114" s="125">
        <v>888</v>
      </c>
      <c r="B114" s="125">
        <f t="shared" si="9"/>
        <v>2.3224838166280057</v>
      </c>
      <c r="C114" s="125">
        <f t="shared" si="10"/>
        <v>3.6120505952024784</v>
      </c>
      <c r="D114" s="125">
        <f t="shared" si="11"/>
        <v>4.385372509348923</v>
      </c>
      <c r="E114" s="125">
        <f t="shared" si="12"/>
        <v>5.415834971732397</v>
      </c>
      <c r="F114" s="125">
        <f t="shared" si="13"/>
        <v>7.859370645691545</v>
      </c>
      <c r="G114" s="125">
        <f t="shared" si="14"/>
        <v>11.06332845409535</v>
      </c>
      <c r="H114" s="125">
        <f t="shared" si="15"/>
        <v>15.962001655582164</v>
      </c>
      <c r="I114">
        <f t="shared" si="16"/>
        <v>1.5161849611957068</v>
      </c>
      <c r="J114">
        <f t="shared" si="17"/>
        <v>1.4323198909408168</v>
      </c>
    </row>
    <row r="115" spans="1:10" ht="15">
      <c r="A115" s="125">
        <v>887</v>
      </c>
      <c r="B115" s="125">
        <f t="shared" si="9"/>
        <v>2.3251014567484556</v>
      </c>
      <c r="C115" s="125">
        <f t="shared" si="10"/>
        <v>3.6161201041713076</v>
      </c>
      <c r="D115" s="125">
        <f t="shared" si="11"/>
        <v>4.390311725542993</v>
      </c>
      <c r="E115" s="125">
        <f t="shared" si="12"/>
        <v>5.421931657241451</v>
      </c>
      <c r="F115" s="125">
        <f t="shared" si="13"/>
        <v>7.86820345873356</v>
      </c>
      <c r="G115" s="125">
        <f t="shared" si="14"/>
        <v>11.075723711308482</v>
      </c>
      <c r="H115" s="125">
        <f t="shared" si="15"/>
        <v>15.979764885320442</v>
      </c>
      <c r="I115">
        <f t="shared" si="16"/>
        <v>1.5178941017979917</v>
      </c>
      <c r="J115">
        <f t="shared" si="17"/>
        <v>1.4339345137805164</v>
      </c>
    </row>
    <row r="116" spans="1:10" ht="15">
      <c r="A116" s="125">
        <v>886</v>
      </c>
      <c r="B116" s="125">
        <f t="shared" si="9"/>
        <v>2.3277250033279917</v>
      </c>
      <c r="C116" s="125">
        <f t="shared" si="10"/>
        <v>3.6201987902355053</v>
      </c>
      <c r="D116" s="125">
        <f t="shared" si="11"/>
        <v>4.395262074832947</v>
      </c>
      <c r="E116" s="125">
        <f t="shared" si="12"/>
        <v>5.428042074198482</v>
      </c>
      <c r="F116" s="125">
        <f t="shared" si="13"/>
        <v>7.877056116444702</v>
      </c>
      <c r="G116" s="125">
        <f t="shared" si="14"/>
        <v>11.088146687916483</v>
      </c>
      <c r="H116" s="125">
        <f t="shared" si="15"/>
        <v>15.997567437078953</v>
      </c>
      <c r="I116">
        <f t="shared" si="16"/>
        <v>1.5196070998278057</v>
      </c>
      <c r="J116">
        <f t="shared" si="17"/>
        <v>1.4355527807957003</v>
      </c>
    </row>
    <row r="117" spans="1:10" ht="15">
      <c r="A117" s="125">
        <v>885</v>
      </c>
      <c r="B117" s="125">
        <f t="shared" si="9"/>
        <v>2.3303544763774884</v>
      </c>
      <c r="C117" s="125">
        <f t="shared" si="10"/>
        <v>3.6242866844624597</v>
      </c>
      <c r="D117" s="125">
        <f t="shared" si="11"/>
        <v>4.400223594884057</v>
      </c>
      <c r="E117" s="125">
        <f t="shared" si="12"/>
        <v>5.434166269011539</v>
      </c>
      <c r="F117" s="125">
        <f t="shared" si="13"/>
        <v>7.88592868567164</v>
      </c>
      <c r="G117" s="125">
        <f t="shared" si="14"/>
        <v>11.10059747671337</v>
      </c>
      <c r="H117" s="125">
        <f t="shared" si="15"/>
        <v>16.015409440709437</v>
      </c>
      <c r="I117">
        <f t="shared" si="16"/>
        <v>1.5213239683581081</v>
      </c>
      <c r="J117">
        <f t="shared" si="17"/>
        <v>1.43717470433692</v>
      </c>
    </row>
    <row r="118" spans="1:10" ht="15">
      <c r="A118" s="125">
        <v>884</v>
      </c>
      <c r="B118" s="125">
        <f t="shared" si="9"/>
        <v>2.3329898959983058</v>
      </c>
      <c r="C118" s="125">
        <f t="shared" si="10"/>
        <v>3.6283838180599046</v>
      </c>
      <c r="D118" s="125">
        <f t="shared" si="11"/>
        <v>4.405196323531611</v>
      </c>
      <c r="E118" s="125">
        <f t="shared" si="12"/>
        <v>5.440304288297878</v>
      </c>
      <c r="F118" s="125">
        <f t="shared" si="13"/>
        <v>7.894821233561136</v>
      </c>
      <c r="G118" s="125">
        <f t="shared" si="14"/>
        <v>11.113076170906485</v>
      </c>
      <c r="H118" s="125">
        <f t="shared" si="15"/>
        <v>16.03329102663213</v>
      </c>
      <c r="I118">
        <f t="shared" si="16"/>
        <v>1.523044720520992</v>
      </c>
      <c r="J118">
        <f t="shared" si="17"/>
        <v>1.4388002968105973</v>
      </c>
    </row>
    <row r="119" spans="1:10" ht="15">
      <c r="A119" s="125">
        <v>883</v>
      </c>
      <c r="B119" s="125">
        <f t="shared" si="9"/>
        <v>2.3356312823827996</v>
      </c>
      <c r="C119" s="125">
        <f t="shared" si="10"/>
        <v>3.6324902223767066</v>
      </c>
      <c r="D119" s="125">
        <f t="shared" si="11"/>
        <v>4.410180298781867</v>
      </c>
      <c r="E119" s="125">
        <f t="shared" si="12"/>
        <v>5.446456178885138</v>
      </c>
      <c r="F119" s="125">
        <f t="shared" si="13"/>
        <v>7.90373382756172</v>
      </c>
      <c r="G119" s="125">
        <f t="shared" si="14"/>
        <v>11.1255828641188</v>
      </c>
      <c r="H119" s="125">
        <f t="shared" si="15"/>
        <v>16.05121232583888</v>
      </c>
      <c r="I119">
        <f t="shared" si="16"/>
        <v>1.5247693695080236</v>
      </c>
      <c r="J119">
        <f t="shared" si="17"/>
        <v>1.4404295706793386</v>
      </c>
    </row>
    <row r="120" spans="1:10" ht="15">
      <c r="A120" s="125">
        <v>882</v>
      </c>
      <c r="B120" s="125">
        <f t="shared" si="9"/>
        <v>2.338278655814838</v>
      </c>
      <c r="C120" s="125">
        <f t="shared" si="10"/>
        <v>3.6366059289036663</v>
      </c>
      <c r="D120" s="125">
        <f t="shared" si="11"/>
        <v>4.415175558813026</v>
      </c>
      <c r="E120" s="125">
        <f t="shared" si="12"/>
        <v>5.452621987812532</v>
      </c>
      <c r="F120" s="125">
        <f t="shared" si="13"/>
        <v>7.912666535425394</v>
      </c>
      <c r="G120" s="125">
        <f t="shared" si="14"/>
        <v>11.138117650391216</v>
      </c>
      <c r="H120" s="125">
        <f t="shared" si="15"/>
        <v>16.06917346989626</v>
      </c>
      <c r="I120">
        <f t="shared" si="16"/>
        <v>1.526497928570575</v>
      </c>
      <c r="J120">
        <f t="shared" si="17"/>
        <v>1.4420625384622574</v>
      </c>
    </row>
    <row r="121" spans="1:10" ht="15">
      <c r="A121" s="125">
        <v>881</v>
      </c>
      <c r="B121" s="125">
        <f t="shared" si="9"/>
        <v>2.3409320366703192</v>
      </c>
      <c r="C121" s="125">
        <f t="shared" si="10"/>
        <v>3.6407309692743244</v>
      </c>
      <c r="D121" s="125">
        <f t="shared" si="11"/>
        <v>4.420182141976192</v>
      </c>
      <c r="E121" s="125">
        <f t="shared" si="12"/>
        <v>5.45880176233203</v>
      </c>
      <c r="F121" s="125">
        <f t="shared" si="13"/>
        <v>7.921619425209329</v>
      </c>
      <c r="G121" s="125">
        <f t="shared" si="14"/>
        <v>11.150680624184895</v>
      </c>
      <c r="H121" s="125">
        <f t="shared" si="15"/>
        <v>16.087174590948674</v>
      </c>
      <c r="I121">
        <f t="shared" si="16"/>
        <v>1.5282304110201683</v>
      </c>
      <c r="J121">
        <f t="shared" si="17"/>
        <v>1.4436992127352914</v>
      </c>
    </row>
    <row r="122" spans="1:10" ht="15">
      <c r="A122" s="125">
        <v>880</v>
      </c>
      <c r="B122" s="125">
        <f t="shared" si="9"/>
        <v>2.3435914454176965</v>
      </c>
      <c r="C122" s="125">
        <f t="shared" si="10"/>
        <v>3.6448653752657627</v>
      </c>
      <c r="D122" s="125">
        <f t="shared" si="11"/>
        <v>4.4252000867963694</v>
      </c>
      <c r="E122" s="125">
        <f t="shared" si="12"/>
        <v>5.464995549909584</v>
      </c>
      <c r="F122" s="125">
        <f t="shared" si="13"/>
        <v>7.93059256527758</v>
      </c>
      <c r="G122" s="125">
        <f t="shared" si="14"/>
        <v>11.163271880383615</v>
      </c>
      <c r="H122" s="125">
        <f t="shared" si="15"/>
        <v>16.10521582172155</v>
      </c>
      <c r="I122">
        <f t="shared" si="16"/>
        <v>1.5299668302288119</v>
      </c>
      <c r="J122">
        <f t="shared" si="17"/>
        <v>1.4453396061315267</v>
      </c>
    </row>
    <row r="123" spans="1:10" ht="15">
      <c r="A123" s="125">
        <v>879</v>
      </c>
      <c r="B123" s="125">
        <f t="shared" si="9"/>
        <v>2.3462569026185007</v>
      </c>
      <c r="C123" s="125">
        <f t="shared" si="10"/>
        <v>3.6490091787994317</v>
      </c>
      <c r="D123" s="125">
        <f t="shared" si="11"/>
        <v>4.430229431973435</v>
      </c>
      <c r="E123" s="125">
        <f t="shared" si="12"/>
        <v>5.471203398226319</v>
      </c>
      <c r="F123" s="125">
        <f t="shared" si="13"/>
        <v>7.93958602430283</v>
      </c>
      <c r="G123" s="125">
        <f t="shared" si="14"/>
        <v>11.17589151429611</v>
      </c>
      <c r="H123" s="125">
        <f t="shared" si="15"/>
        <v>16.123297295524477</v>
      </c>
      <c r="I123">
        <f t="shared" si="16"/>
        <v>1.5317071996293494</v>
      </c>
      <c r="J123">
        <f t="shared" si="17"/>
        <v>1.4469837313415224</v>
      </c>
    </row>
    <row r="124" spans="1:10" ht="15">
      <c r="A124" s="125">
        <v>878</v>
      </c>
      <c r="B124" s="125">
        <f t="shared" si="9"/>
        <v>2.348928428927872</v>
      </c>
      <c r="C124" s="125">
        <f t="shared" si="10"/>
        <v>3.6531624119419606</v>
      </c>
      <c r="D124" s="125">
        <f t="shared" si="11"/>
        <v>4.4352702163831355</v>
      </c>
      <c r="E124" s="125">
        <f t="shared" si="12"/>
        <v>5.4774253551797605</v>
      </c>
      <c r="F124" s="125">
        <f t="shared" si="13"/>
        <v>7.948599871268113</v>
      </c>
      <c r="G124" s="125">
        <f t="shared" si="14"/>
        <v>11.188539621658455</v>
      </c>
      <c r="H124" s="125">
        <f t="shared" si="15"/>
        <v>16.141419146254428</v>
      </c>
      <c r="I124">
        <f t="shared" si="16"/>
        <v>1.5334515327158018</v>
      </c>
      <c r="J124">
        <f t="shared" si="17"/>
        <v>1.4486316011136389</v>
      </c>
    </row>
    <row r="125" spans="1:10" ht="15">
      <c r="A125" s="125">
        <v>877</v>
      </c>
      <c r="B125" s="125">
        <f t="shared" si="9"/>
        <v>2.3516060450950933</v>
      </c>
      <c r="C125" s="125">
        <f t="shared" si="10"/>
        <v>3.657325106905986</v>
      </c>
      <c r="D125" s="125">
        <f t="shared" si="11"/>
        <v>4.440322479078088</v>
      </c>
      <c r="E125" s="125">
        <f t="shared" si="12"/>
        <v>5.483661468885072</v>
      </c>
      <c r="F125" s="125">
        <f t="shared" si="13"/>
        <v>7.957634175468579</v>
      </c>
      <c r="G125" s="125">
        <f t="shared" si="14"/>
        <v>11.201216298636451</v>
      </c>
      <c r="H125" s="125">
        <f t="shared" si="15"/>
        <v>16.159581508398954</v>
      </c>
      <c r="I125">
        <f t="shared" si="16"/>
        <v>1.5351998430437188</v>
      </c>
      <c r="J125">
        <f t="shared" si="17"/>
        <v>1.4502832282543656</v>
      </c>
    </row>
    <row r="126" spans="1:10" ht="15">
      <c r="A126" s="125">
        <v>876</v>
      </c>
      <c r="B126" s="125">
        <f t="shared" si="9"/>
        <v>2.354289771964126</v>
      </c>
      <c r="C126" s="125">
        <f t="shared" si="10"/>
        <v>3.6614972960509866</v>
      </c>
      <c r="D126" s="125">
        <f t="shared" si="11"/>
        <v>4.445386259288786</v>
      </c>
      <c r="E126" s="125">
        <f t="shared" si="12"/>
        <v>5.489911787676273</v>
      </c>
      <c r="F126" s="125">
        <f t="shared" si="13"/>
        <v>7.966689006513249</v>
      </c>
      <c r="G126" s="125">
        <f t="shared" si="14"/>
        <v>11.213921641828037</v>
      </c>
      <c r="H126" s="125">
        <f t="shared" si="15"/>
        <v>16.177784517039452</v>
      </c>
      <c r="I126">
        <f t="shared" si="16"/>
        <v>1.53695214423053</v>
      </c>
      <c r="J126">
        <f t="shared" si="17"/>
        <v>1.4519386256286535</v>
      </c>
    </row>
    <row r="127" spans="1:10" ht="15">
      <c r="A127" s="125">
        <v>875</v>
      </c>
      <c r="B127" s="125">
        <f t="shared" si="9"/>
        <v>2.356979630474152</v>
      </c>
      <c r="C127" s="125">
        <f t="shared" si="10"/>
        <v>3.6656790118841185</v>
      </c>
      <c r="D127" s="125">
        <f t="shared" si="11"/>
        <v>4.450461596424615</v>
      </c>
      <c r="E127" s="125">
        <f t="shared" si="12"/>
        <v>5.4961763601075</v>
      </c>
      <c r="F127" s="125">
        <f t="shared" si="13"/>
        <v>7.975764434326802</v>
      </c>
      <c r="G127" s="125">
        <f t="shared" si="14"/>
        <v>11.226655748265705</v>
      </c>
      <c r="H127" s="125">
        <f t="shared" si="15"/>
        <v>16.19602830785438</v>
      </c>
      <c r="I127">
        <f t="shared" si="16"/>
        <v>1.5387084499558958</v>
      </c>
      <c r="J127">
        <f t="shared" si="17"/>
        <v>1.4535978061602493</v>
      </c>
    </row>
    <row r="128" spans="1:10" ht="15">
      <c r="A128" s="125">
        <v>874</v>
      </c>
      <c r="B128" s="125">
        <f t="shared" si="9"/>
        <v>2.3596756416601163</v>
      </c>
      <c r="C128" s="125">
        <f t="shared" si="10"/>
        <v>3.6698702870610562</v>
      </c>
      <c r="D128" s="125">
        <f t="shared" si="11"/>
        <v>4.455548530074868</v>
      </c>
      <c r="E128" s="125">
        <f t="shared" si="12"/>
        <v>5.502455234954251</v>
      </c>
      <c r="F128" s="125">
        <f t="shared" si="13"/>
        <v>7.984860529151349</v>
      </c>
      <c r="G128" s="125">
        <f t="shared" si="14"/>
        <v>11.239418715418939</v>
      </c>
      <c r="H128" s="125">
        <f t="shared" si="15"/>
        <v>16.214313017122564</v>
      </c>
      <c r="I128">
        <f t="shared" si="16"/>
        <v>1.5404687739620655</v>
      </c>
      <c r="J128">
        <f t="shared" si="17"/>
        <v>1.4552607828320314</v>
      </c>
    </row>
    <row r="129" spans="1:10" ht="15">
      <c r="A129" s="125">
        <v>873</v>
      </c>
      <c r="B129" s="125">
        <f t="shared" si="9"/>
        <v>2.362377826653276</v>
      </c>
      <c r="C129" s="125">
        <f t="shared" si="10"/>
        <v>3.674071154386845</v>
      </c>
      <c r="D129" s="125">
        <f t="shared" si="11"/>
        <v>4.460647100009775</v>
      </c>
      <c r="E129" s="125">
        <f t="shared" si="12"/>
        <v>5.50874846121465</v>
      </c>
      <c r="F129" s="125">
        <f t="shared" si="13"/>
        <v>7.9939773615482475</v>
      </c>
      <c r="G129" s="125">
        <f t="shared" si="14"/>
        <v>11.25221064119667</v>
      </c>
      <c r="H129" s="125">
        <f t="shared" si="15"/>
        <v>16.232638781726497</v>
      </c>
      <c r="I129">
        <f t="shared" si="16"/>
        <v>1.5422331300542358</v>
      </c>
      <c r="J129">
        <f t="shared" si="17"/>
        <v>1.4569275686863488</v>
      </c>
    </row>
    <row r="130" spans="1:10" ht="15">
      <c r="A130" s="125">
        <v>872</v>
      </c>
      <c r="B130" s="125">
        <f aca="true" t="shared" si="18" ref="B130:B193">2*(ATAN((36/2)/A130)*180/PI())</f>
        <v>2.3650862066817524</v>
      </c>
      <c r="C130" s="125">
        <f aca="true" t="shared" si="19" ref="C130:C193">2*(ATAN((56/2)/A130)*180/PI())</f>
        <v>3.678281646816756</v>
      </c>
      <c r="D130" s="125">
        <f aca="true" t="shared" si="20" ref="D130:D193">2*(ATAN((68/2)/A130)*180/PI())</f>
        <v>4.465757346181539</v>
      </c>
      <c r="E130" s="125">
        <f aca="true" t="shared" si="21" ref="E130:E193">2*(ATAN((84/2)/A130)*180/PI())</f>
        <v>5.515056088110719</v>
      </c>
      <c r="F130" s="125">
        <f aca="true" t="shared" si="22" ref="F130:F193">2*(ATAN((122/2)/A130)*180/PI())</f>
        <v>8.003115002399907</v>
      </c>
      <c r="G130" s="125">
        <f aca="true" t="shared" si="23" ref="G130:G193">2*(ATAN((172/2)/A130)*180/PI())</f>
        <v>11.265031623949763</v>
      </c>
      <c r="H130" s="125">
        <f aca="true" t="shared" si="24" ref="H130:H193">2*(ATAN((249/2)/A130)*180/PI())</f>
        <v>16.25100573915566</v>
      </c>
      <c r="I130">
        <f t="shared" si="16"/>
        <v>1.54400153210091</v>
      </c>
      <c r="J130">
        <f t="shared" si="17"/>
        <v>1.45859817682536</v>
      </c>
    </row>
    <row r="131" spans="1:10" ht="15">
      <c r="A131" s="125">
        <v>871</v>
      </c>
      <c r="B131" s="125">
        <f t="shared" si="18"/>
        <v>2.367800803071085</v>
      </c>
      <c r="C131" s="125">
        <f t="shared" si="19"/>
        <v>3.6825017974571406</v>
      </c>
      <c r="D131" s="125">
        <f t="shared" si="20"/>
        <v>4.470879308725374</v>
      </c>
      <c r="E131" s="125">
        <f t="shared" si="21"/>
        <v>5.521378165089653</v>
      </c>
      <c r="F131" s="125">
        <f t="shared" si="22"/>
        <v>8.012273522911617</v>
      </c>
      <c r="G131" s="125">
        <f t="shared" si="23"/>
        <v>11.277881762473474</v>
      </c>
      <c r="H131" s="125">
        <f t="shared" si="24"/>
        <v>16.269414027509857</v>
      </c>
      <c r="I131">
        <f aca="true" t="shared" si="25" ref="I131:I194">2*(ATAN((23.5/2)/A131)*180/PI())</f>
        <v>1.5457739940342625</v>
      </c>
      <c r="J131">
        <f aca="true" t="shared" si="26" ref="J131:J194">2*(ATAN((22.2/2)/A131)*180/PI())</f>
        <v>1.4602726204113807</v>
      </c>
    </row>
    <row r="132" spans="1:10" ht="15">
      <c r="A132" s="125">
        <v>870</v>
      </c>
      <c r="B132" s="125">
        <f t="shared" si="18"/>
        <v>2.3705216372447935</v>
      </c>
      <c r="C132" s="125">
        <f t="shared" si="19"/>
        <v>3.686731639566305</v>
      </c>
      <c r="D132" s="125">
        <f t="shared" si="20"/>
        <v>4.476013027960562</v>
      </c>
      <c r="E132" s="125">
        <f t="shared" si="21"/>
        <v>5.527714741825117</v>
      </c>
      <c r="F132" s="125">
        <f t="shared" si="22"/>
        <v>8.021452994613377</v>
      </c>
      <c r="G132" s="125">
        <f t="shared" si="23"/>
        <v>11.290761156009976</v>
      </c>
      <c r="H132" s="125">
        <f t="shared" si="24"/>
        <v>16.287863785502594</v>
      </c>
      <c r="I132">
        <f t="shared" si="25"/>
        <v>1.547550529850504</v>
      </c>
      <c r="J132">
        <f t="shared" si="26"/>
        <v>1.4619509126672245</v>
      </c>
    </row>
    <row r="133" spans="1:10" ht="15">
      <c r="A133" s="125">
        <v>869</v>
      </c>
      <c r="B133" s="125">
        <f t="shared" si="18"/>
        <v>2.373248730724938</v>
      </c>
      <c r="C133" s="125">
        <f t="shared" si="19"/>
        <v>3.6909712065553784</v>
      </c>
      <c r="D133" s="125">
        <f t="shared" si="20"/>
        <v>4.481158544391493</v>
      </c>
      <c r="E133" s="125">
        <f t="shared" si="21"/>
        <v>5.534065868218531</v>
      </c>
      <c r="F133" s="125">
        <f t="shared" si="22"/>
        <v>8.030653489361754</v>
      </c>
      <c r="G133" s="125">
        <f t="shared" si="23"/>
        <v>11.303669904250885</v>
      </c>
      <c r="H133" s="125">
        <f t="shared" si="24"/>
        <v>16.30635515246445</v>
      </c>
      <c r="I133">
        <f t="shared" si="25"/>
        <v>1.5493311536102508</v>
      </c>
      <c r="J133">
        <f t="shared" si="26"/>
        <v>1.4636330668765534</v>
      </c>
    </row>
    <row r="134" spans="1:10" ht="15">
      <c r="A134" s="125">
        <v>868</v>
      </c>
      <c r="B134" s="125">
        <f t="shared" si="18"/>
        <v>2.3759821051326897</v>
      </c>
      <c r="C134" s="125">
        <f t="shared" si="19"/>
        <v>3.6952205319891918</v>
      </c>
      <c r="D134" s="125">
        <f t="shared" si="20"/>
        <v>4.486315898708744</v>
      </c>
      <c r="E134" s="125">
        <f t="shared" si="21"/>
        <v>5.540431594400386</v>
      </c>
      <c r="F134" s="125">
        <f t="shared" si="22"/>
        <v>8.039875079341751</v>
      </c>
      <c r="G134" s="125">
        <f t="shared" si="23"/>
        <v>11.316608107339782</v>
      </c>
      <c r="H134" s="125">
        <f t="shared" si="24"/>
        <v>16.324888268346516</v>
      </c>
      <c r="I134">
        <f t="shared" si="25"/>
        <v>1.5511158794388937</v>
      </c>
      <c r="J134">
        <f t="shared" si="26"/>
        <v>1.465319096384228</v>
      </c>
    </row>
    <row r="135" spans="1:10" ht="15">
      <c r="A135" s="125">
        <v>867</v>
      </c>
      <c r="B135" s="125">
        <f t="shared" si="18"/>
        <v>2.378721782188898</v>
      </c>
      <c r="C135" s="125">
        <f t="shared" si="19"/>
        <v>3.6994796495871616</v>
      </c>
      <c r="D135" s="125">
        <f t="shared" si="20"/>
        <v>4.491485131790142</v>
      </c>
      <c r="E135" s="125">
        <f t="shared" si="21"/>
        <v>5.546811970731552</v>
      </c>
      <c r="F135" s="125">
        <f t="shared" si="22"/>
        <v>8.049117837068664</v>
      </c>
      <c r="G135" s="125">
        <f t="shared" si="23"/>
        <v>11.329575865874768</v>
      </c>
      <c r="H135" s="125">
        <f t="shared" si="24"/>
        <v>16.343463273723795</v>
      </c>
      <c r="I135">
        <f t="shared" si="25"/>
        <v>1.552904721526974</v>
      </c>
      <c r="J135">
        <f t="shared" si="26"/>
        <v>1.4670090145966603</v>
      </c>
    </row>
    <row r="136" spans="1:10" ht="15">
      <c r="A136" s="125">
        <v>866</v>
      </c>
      <c r="B136" s="125">
        <f t="shared" si="18"/>
        <v>2.381467783714668</v>
      </c>
      <c r="C136" s="125">
        <f t="shared" si="19"/>
        <v>3.703748593224186</v>
      </c>
      <c r="D136" s="125">
        <f t="shared" si="20"/>
        <v>4.496666284701844</v>
      </c>
      <c r="E136" s="125">
        <f t="shared" si="21"/>
        <v>5.553207047804608</v>
      </c>
      <c r="F136" s="125">
        <f t="shared" si="22"/>
        <v>8.058381835389989</v>
      </c>
      <c r="G136" s="125">
        <f t="shared" si="23"/>
        <v>11.342573280911063</v>
      </c>
      <c r="H136" s="125">
        <f t="shared" si="24"/>
        <v>16.36208030979868</v>
      </c>
      <c r="I136">
        <f t="shared" si="25"/>
        <v>1.5546976941305573</v>
      </c>
      <c r="J136">
        <f t="shared" si="26"/>
        <v>1.4687028349821687</v>
      </c>
    </row>
    <row r="137" spans="1:10" ht="15">
      <c r="A137" s="125">
        <v>865</v>
      </c>
      <c r="B137" s="125">
        <f t="shared" si="18"/>
        <v>2.38422013163194</v>
      </c>
      <c r="C137" s="125">
        <f t="shared" si="19"/>
        <v>3.7080273969315294</v>
      </c>
      <c r="D137" s="125">
        <f t="shared" si="20"/>
        <v>4.501859398699415</v>
      </c>
      <c r="E137" s="125">
        <f t="shared" si="21"/>
        <v>5.559616876445166</v>
      </c>
      <c r="F137" s="125">
        <f t="shared" si="22"/>
        <v>8.067667147487311</v>
      </c>
      <c r="G137" s="125">
        <f t="shared" si="23"/>
        <v>11.355600453963566</v>
      </c>
      <c r="H137" s="125">
        <f t="shared" si="24"/>
        <v>16.38073951840442</v>
      </c>
      <c r="I137">
        <f t="shared" si="25"/>
        <v>1.5564948115716128</v>
      </c>
      <c r="J137">
        <f t="shared" si="26"/>
        <v>1.470400571071335</v>
      </c>
    </row>
    <row r="138" spans="1:10" ht="15">
      <c r="A138" s="125">
        <v>864</v>
      </c>
      <c r="B138" s="125">
        <f t="shared" si="18"/>
        <v>2.38697884796407</v>
      </c>
      <c r="C138" s="125">
        <f t="shared" si="19"/>
        <v>3.7123160948977434</v>
      </c>
      <c r="D138" s="125">
        <f t="shared" si="20"/>
        <v>4.507064515228935</v>
      </c>
      <c r="E138" s="125">
        <f t="shared" si="21"/>
        <v>5.566041507713229</v>
      </c>
      <c r="F138" s="125">
        <f t="shared" si="22"/>
        <v>8.076973846878225</v>
      </c>
      <c r="G138" s="125">
        <f t="shared" si="23"/>
        <v>11.368657487009479</v>
      </c>
      <c r="H138" s="125">
        <f t="shared" si="24"/>
        <v>16.39944104200864</v>
      </c>
      <c r="I138">
        <f t="shared" si="25"/>
        <v>1.5582960882383952</v>
      </c>
      <c r="J138">
        <f t="shared" si="26"/>
        <v>1.472102236457367</v>
      </c>
    </row>
    <row r="139" spans="1:10" ht="15">
      <c r="A139" s="125">
        <v>863</v>
      </c>
      <c r="B139" s="125">
        <f t="shared" si="18"/>
        <v>2.38974395483642</v>
      </c>
      <c r="C139" s="125">
        <f t="shared" si="19"/>
        <v>3.7166147214695573</v>
      </c>
      <c r="D139" s="125">
        <f t="shared" si="20"/>
        <v>4.512281675928086</v>
      </c>
      <c r="E139" s="125">
        <f t="shared" si="21"/>
        <v>5.5724809929045245</v>
      </c>
      <c r="F139" s="125">
        <f t="shared" si="22"/>
        <v>8.08630200741826</v>
      </c>
      <c r="G139" s="125">
        <f t="shared" si="23"/>
        <v>11.381744482490928</v>
      </c>
      <c r="H139" s="125">
        <f t="shared" si="24"/>
        <v>16.418185023716838</v>
      </c>
      <c r="I139">
        <f t="shared" si="25"/>
        <v>1.5601015385858286</v>
      </c>
      <c r="J139">
        <f t="shared" si="26"/>
        <v>1.4738078447964582</v>
      </c>
    </row>
    <row r="140" spans="1:10" ht="15">
      <c r="A140" s="125">
        <v>862</v>
      </c>
      <c r="B140" s="125">
        <f t="shared" si="18"/>
        <v>2.3925154744769457</v>
      </c>
      <c r="C140" s="125">
        <f t="shared" si="19"/>
        <v>3.7209233111528084</v>
      </c>
      <c r="D140" s="125">
        <f t="shared" si="20"/>
        <v>4.517510922627267</v>
      </c>
      <c r="E140" s="125">
        <f t="shared" si="21"/>
        <v>5.578935383551874</v>
      </c>
      <c r="F140" s="125">
        <f t="shared" si="22"/>
        <v>8.095651703302819</v>
      </c>
      <c r="G140" s="125">
        <f t="shared" si="23"/>
        <v>11.394861543317608</v>
      </c>
      <c r="H140" s="125">
        <f t="shared" si="24"/>
        <v>16.436971607275954</v>
      </c>
      <c r="I140">
        <f t="shared" si="25"/>
        <v>1.5619111771358916</v>
      </c>
      <c r="J140">
        <f t="shared" si="26"/>
        <v>1.4755174098081543</v>
      </c>
    </row>
    <row r="141" spans="1:10" ht="15">
      <c r="A141" s="125">
        <v>861</v>
      </c>
      <c r="B141" s="125">
        <f t="shared" si="18"/>
        <v>2.3952934292167964</v>
      </c>
      <c r="C141" s="125">
        <f t="shared" si="19"/>
        <v>3.7252418986133575</v>
      </c>
      <c r="D141" s="125">
        <f t="shared" si="20"/>
        <v>4.522752297350707</v>
      </c>
      <c r="E141" s="125">
        <f t="shared" si="21"/>
        <v>5.585404731426567</v>
      </c>
      <c r="F141" s="125">
        <f t="shared" si="22"/>
        <v>8.105023009069134</v>
      </c>
      <c r="G141" s="125">
        <f t="shared" si="23"/>
        <v>11.40800877286945</v>
      </c>
      <c r="H141" s="125">
        <f t="shared" si="24"/>
        <v>16.455800937077935</v>
      </c>
      <c r="I141">
        <f t="shared" si="25"/>
        <v>1.5637250184780083</v>
      </c>
      <c r="J141">
        <f t="shared" si="26"/>
        <v>1.4772309452757224</v>
      </c>
    </row>
    <row r="142" spans="1:10" ht="15">
      <c r="A142" s="125">
        <v>860</v>
      </c>
      <c r="B142" s="125">
        <f t="shared" si="18"/>
        <v>2.398077841490907</v>
      </c>
      <c r="C142" s="125">
        <f t="shared" si="19"/>
        <v>3.7295705186780137</v>
      </c>
      <c r="D142" s="125">
        <f t="shared" si="20"/>
        <v>4.528005842317589</v>
      </c>
      <c r="E142" s="125">
        <f t="shared" si="21"/>
        <v>5.591889088539731</v>
      </c>
      <c r="F142" s="125">
        <f t="shared" si="22"/>
        <v>8.11441599959824</v>
      </c>
      <c r="G142" s="125">
        <f t="shared" si="23"/>
        <v>11.421186274999286</v>
      </c>
      <c r="H142" s="125">
        <f t="shared" si="24"/>
        <v>16.47467315816333</v>
      </c>
      <c r="I142">
        <f t="shared" si="25"/>
        <v>1.5655430772694388</v>
      </c>
      <c r="J142">
        <f t="shared" si="26"/>
        <v>1.4789484650465194</v>
      </c>
    </row>
    <row r="143" spans="1:10" ht="15">
      <c r="A143" s="125">
        <v>859</v>
      </c>
      <c r="B143" s="125">
        <f t="shared" si="18"/>
        <v>2.4008687338386103</v>
      </c>
      <c r="C143" s="125">
        <f t="shared" si="19"/>
        <v>3.733909206335479</v>
      </c>
      <c r="D143" s="125">
        <f t="shared" si="20"/>
        <v>4.533271599943185</v>
      </c>
      <c r="E143" s="125">
        <f t="shared" si="21"/>
        <v>5.598388507143734</v>
      </c>
      <c r="F143" s="125">
        <f t="shared" si="22"/>
        <v>8.123830750116946</v>
      </c>
      <c r="G143" s="125">
        <f t="shared" si="23"/>
        <v>11.434394154035559</v>
      </c>
      <c r="H143" s="125">
        <f t="shared" si="24"/>
        <v>16.493588416224917</v>
      </c>
      <c r="I143">
        <f t="shared" si="25"/>
        <v>1.567365368235675</v>
      </c>
      <c r="J143">
        <f t="shared" si="26"/>
        <v>1.4806699830323653</v>
      </c>
    </row>
    <row r="144" spans="1:10" ht="15">
      <c r="A144" s="125">
        <v>858</v>
      </c>
      <c r="B144" s="125">
        <f t="shared" si="18"/>
        <v>2.403666128904239</v>
      </c>
      <c r="C144" s="125">
        <f t="shared" si="19"/>
        <v>3.738257996737281</v>
      </c>
      <c r="D144" s="125">
        <f t="shared" si="20"/>
        <v>4.538549612839986</v>
      </c>
      <c r="E144" s="125">
        <f t="shared" si="21"/>
        <v>5.6049030397335695</v>
      </c>
      <c r="F144" s="125">
        <f t="shared" si="22"/>
        <v>8.13326733619983</v>
      </c>
      <c r="G144" s="125">
        <f t="shared" si="23"/>
        <v>11.447632514785042</v>
      </c>
      <c r="H144" s="125">
        <f t="shared" si="24"/>
        <v>16.51254685761132</v>
      </c>
      <c r="I144">
        <f t="shared" si="25"/>
        <v>1.5691919061708377</v>
      </c>
      <c r="J144">
        <f t="shared" si="26"/>
        <v>1.482395513209919</v>
      </c>
    </row>
    <row r="145" spans="1:10" ht="15">
      <c r="A145" s="125">
        <v>857</v>
      </c>
      <c r="B145" s="125">
        <f t="shared" si="18"/>
        <v>2.4064700494377402</v>
      </c>
      <c r="C145" s="125">
        <f t="shared" si="19"/>
        <v>3.7426169251987265</v>
      </c>
      <c r="D145" s="125">
        <f t="shared" si="20"/>
        <v>4.543839923818857</v>
      </c>
      <c r="E145" s="125">
        <f t="shared" si="21"/>
        <v>5.611432739048275</v>
      </c>
      <c r="F145" s="125">
        <f t="shared" si="22"/>
        <v>8.142725833771262</v>
      </c>
      <c r="G145" s="125">
        <f t="shared" si="23"/>
        <v>11.46090146253556</v>
      </c>
      <c r="H145" s="125">
        <f t="shared" si="24"/>
        <v>16.531548629330715</v>
      </c>
      <c r="I145">
        <f t="shared" si="25"/>
        <v>1.5710227059380777</v>
      </c>
      <c r="J145">
        <f t="shared" si="26"/>
        <v>1.4841250696210573</v>
      </c>
    </row>
    <row r="146" spans="1:10" ht="15">
      <c r="A146" s="125">
        <v>856</v>
      </c>
      <c r="B146" s="125">
        <f t="shared" si="18"/>
        <v>2.4092805182952897</v>
      </c>
      <c r="C146" s="125">
        <f t="shared" si="19"/>
        <v>3.746986027199851</v>
      </c>
      <c r="D146" s="125">
        <f t="shared" si="20"/>
        <v>4.549142575890191</v>
      </c>
      <c r="E146" s="125">
        <f t="shared" si="21"/>
        <v>5.617977658072346</v>
      </c>
      <c r="F146" s="125">
        <f t="shared" si="22"/>
        <v>8.152206319107403</v>
      </c>
      <c r="G146" s="125">
        <f t="shared" si="23"/>
        <v>11.474201103058753</v>
      </c>
      <c r="H146" s="125">
        <f t="shared" si="24"/>
        <v>16.55059387905449</v>
      </c>
      <c r="I146">
        <f t="shared" si="25"/>
        <v>1.5728577824699763</v>
      </c>
      <c r="J146">
        <f t="shared" si="26"/>
        <v>1.485858666373254</v>
      </c>
    </row>
    <row r="147" spans="1:10" ht="15">
      <c r="A147" s="125">
        <v>855</v>
      </c>
      <c r="B147" s="125">
        <f t="shared" si="18"/>
        <v>2.4120975584399154</v>
      </c>
      <c r="C147" s="125">
        <f t="shared" si="19"/>
        <v>3.751365338386385</v>
      </c>
      <c r="D147" s="125">
        <f t="shared" si="20"/>
        <v>4.55445761226507</v>
      </c>
      <c r="E147" s="125">
        <f t="shared" si="21"/>
        <v>5.62453785003717</v>
      </c>
      <c r="F147" s="125">
        <f t="shared" si="22"/>
        <v>8.16170886883827</v>
      </c>
      <c r="G147" s="125">
        <f t="shared" si="23"/>
        <v>11.487531542612855</v>
      </c>
      <c r="H147" s="125">
        <f t="shared" si="24"/>
        <v>16.569682755120986</v>
      </c>
      <c r="I147">
        <f t="shared" si="25"/>
        <v>1.5746971507689544</v>
      </c>
      <c r="J147">
        <f t="shared" si="26"/>
        <v>1.487596317639965</v>
      </c>
    </row>
    <row r="148" spans="1:10" ht="15">
      <c r="A148" s="125">
        <v>854</v>
      </c>
      <c r="B148" s="125">
        <f t="shared" si="18"/>
        <v>2.41492119294212</v>
      </c>
      <c r="C148" s="125">
        <f t="shared" si="19"/>
        <v>3.755754894570719</v>
      </c>
      <c r="D148" s="125">
        <f t="shared" si="20"/>
        <v>4.5597850763564365</v>
      </c>
      <c r="E148" s="125">
        <f t="shared" si="21"/>
        <v>5.631113368422457</v>
      </c>
      <c r="F148" s="125">
        <f t="shared" si="22"/>
        <v>8.171233559949753</v>
      </c>
      <c r="G148" s="125">
        <f t="shared" si="23"/>
        <v>11.50089288794546</v>
      </c>
      <c r="H148" s="125">
        <f t="shared" si="24"/>
        <v>16.5888154065392</v>
      </c>
      <c r="I148">
        <f t="shared" si="25"/>
        <v>1.5765408259076787</v>
      </c>
      <c r="J148">
        <f t="shared" si="26"/>
        <v>1.4893380376610128</v>
      </c>
    </row>
    <row r="149" spans="1:10" ht="15">
      <c r="A149" s="125">
        <v>853</v>
      </c>
      <c r="B149" s="125">
        <f t="shared" si="18"/>
        <v>2.417751444980512</v>
      </c>
      <c r="C149" s="125">
        <f t="shared" si="19"/>
        <v>3.760154731732878</v>
      </c>
      <c r="D149" s="125">
        <f t="shared" si="20"/>
        <v>4.565125011780274</v>
      </c>
      <c r="E149" s="125">
        <f t="shared" si="21"/>
        <v>5.6377042669576936</v>
      </c>
      <c r="F149" s="125">
        <f t="shared" si="22"/>
        <v>8.180780469785715</v>
      </c>
      <c r="G149" s="125">
        <f t="shared" si="23"/>
        <v>11.514285246296366</v>
      </c>
      <c r="H149" s="125">
        <f t="shared" si="24"/>
        <v>16.607991982992615</v>
      </c>
      <c r="I149">
        <f t="shared" si="25"/>
        <v>1.5783888230294751</v>
      </c>
      <c r="J149">
        <f t="shared" si="26"/>
        <v>1.4910838407429778</v>
      </c>
    </row>
    <row r="150" spans="1:10" ht="15">
      <c r="A150" s="125">
        <v>852</v>
      </c>
      <c r="B150" s="125">
        <f t="shared" si="18"/>
        <v>2.420588337842439</v>
      </c>
      <c r="C150" s="125">
        <f t="shared" si="19"/>
        <v>3.764564886021506</v>
      </c>
      <c r="D150" s="125">
        <f t="shared" si="20"/>
        <v>4.570477462356794</v>
      </c>
      <c r="E150" s="125">
        <f t="shared" si="21"/>
        <v>5.6443105996236</v>
      </c>
      <c r="F150" s="125">
        <f t="shared" si="22"/>
        <v>8.190349676050044</v>
      </c>
      <c r="G150" s="125">
        <f t="shared" si="23"/>
        <v>11.527708725400386</v>
      </c>
      <c r="H150" s="125">
        <f t="shared" si="24"/>
        <v>16.627212634842923</v>
      </c>
      <c r="I150">
        <f t="shared" si="25"/>
        <v>1.580241157348742</v>
      </c>
      <c r="J150">
        <f t="shared" si="26"/>
        <v>1.4928337412595871</v>
      </c>
    </row>
    <row r="151" spans="1:10" ht="15">
      <c r="A151" s="125">
        <v>851</v>
      </c>
      <c r="B151" s="125">
        <f t="shared" si="18"/>
        <v>2.423431894924625</v>
      </c>
      <c r="C151" s="125">
        <f t="shared" si="19"/>
        <v>3.7689853937548516</v>
      </c>
      <c r="D151" s="125">
        <f t="shared" si="20"/>
        <v>4.575842472111634</v>
      </c>
      <c r="E151" s="125">
        <f t="shared" si="21"/>
        <v>5.650932420653603</v>
      </c>
      <c r="F151" s="125">
        <f t="shared" si="22"/>
        <v>8.199941256808758</v>
      </c>
      <c r="G151" s="125">
        <f t="shared" si="23"/>
        <v>11.541163433490192</v>
      </c>
      <c r="H151" s="125">
        <f t="shared" si="24"/>
        <v>16.646477513133885</v>
      </c>
      <c r="I151">
        <f t="shared" si="25"/>
        <v>1.5820978441513687</v>
      </c>
      <c r="J151">
        <f t="shared" si="26"/>
        <v>1.4945877536521108</v>
      </c>
    </row>
    <row r="152" spans="1:10" ht="15">
      <c r="A152" s="125">
        <v>850</v>
      </c>
      <c r="B152" s="125">
        <f t="shared" si="18"/>
        <v>2.426282139733814</v>
      </c>
      <c r="C152" s="125">
        <f t="shared" si="19"/>
        <v>3.7734162914217664</v>
      </c>
      <c r="D152" s="125">
        <f t="shared" si="20"/>
        <v>4.581220085277059</v>
      </c>
      <c r="E152" s="125">
        <f t="shared" si="21"/>
        <v>5.657569784535304</v>
      </c>
      <c r="F152" s="125">
        <f t="shared" si="22"/>
        <v>8.20955529049212</v>
      </c>
      <c r="G152" s="125">
        <f t="shared" si="23"/>
        <v>11.554649479299204</v>
      </c>
      <c r="H152" s="125">
        <f t="shared" si="24"/>
        <v>16.665786769595165</v>
      </c>
      <c r="I152">
        <f t="shared" si="25"/>
        <v>1.5839588987951547</v>
      </c>
      <c r="J152">
        <f t="shared" si="26"/>
        <v>1.4963458924297592</v>
      </c>
    </row>
    <row r="153" spans="1:10" ht="15">
      <c r="A153" s="125">
        <v>849</v>
      </c>
      <c r="B153" s="125">
        <f t="shared" si="18"/>
        <v>2.4291390958874204</v>
      </c>
      <c r="C153" s="125">
        <f t="shared" si="19"/>
        <v>3.777857615682703</v>
      </c>
      <c r="D153" s="125">
        <f t="shared" si="20"/>
        <v>4.5866103462931775</v>
      </c>
      <c r="E153" s="125">
        <f t="shared" si="21"/>
        <v>5.664222746011985</v>
      </c>
      <c r="F153" s="125">
        <f t="shared" si="22"/>
        <v>8.219191855896744</v>
      </c>
      <c r="G153" s="125">
        <f t="shared" si="23"/>
        <v>11.568166972064462</v>
      </c>
      <c r="H153" s="125">
        <f t="shared" si="24"/>
        <v>16.68514055664618</v>
      </c>
      <c r="I153">
        <f t="shared" si="25"/>
        <v>1.5858243367102327</v>
      </c>
      <c r="J153">
        <f t="shared" si="26"/>
        <v>1.498108172170081</v>
      </c>
    </row>
    <row r="154" spans="1:10" ht="15">
      <c r="A154" s="125">
        <v>848</v>
      </c>
      <c r="B154" s="125">
        <f t="shared" si="18"/>
        <v>2.4320027871141745</v>
      </c>
      <c r="C154" s="125">
        <f t="shared" si="19"/>
        <v>3.7823094033707316</v>
      </c>
      <c r="D154" s="125">
        <f t="shared" si="20"/>
        <v>4.5920132998091585</v>
      </c>
      <c r="E154" s="125">
        <f t="shared" si="21"/>
        <v>5.670891360084093</v>
      </c>
      <c r="F154" s="125">
        <f t="shared" si="22"/>
        <v>8.22885103218775</v>
      </c>
      <c r="G154" s="125">
        <f t="shared" si="23"/>
        <v>11.58171602152954</v>
      </c>
      <c r="H154" s="125">
        <f t="shared" si="24"/>
        <v>16.70453902740003</v>
      </c>
      <c r="I154">
        <f t="shared" si="25"/>
        <v>1.5876941733994983</v>
      </c>
      <c r="J154">
        <f t="shared" si="26"/>
        <v>1.4998746075193687</v>
      </c>
    </row>
    <row r="155" spans="1:10" ht="15">
      <c r="A155" s="125">
        <v>847</v>
      </c>
      <c r="B155" s="125">
        <f t="shared" si="18"/>
        <v>2.4348732372547848</v>
      </c>
      <c r="C155" s="125">
        <f t="shared" si="19"/>
        <v>3.786771691492548</v>
      </c>
      <c r="D155" s="125">
        <f t="shared" si="20"/>
        <v>4.5974289906844685</v>
      </c>
      <c r="E155" s="125">
        <f t="shared" si="21"/>
        <v>5.677575682010763</v>
      </c>
      <c r="F155" s="125">
        <f t="shared" si="22"/>
        <v>8.238532898900905</v>
      </c>
      <c r="G155" s="125">
        <f t="shared" si="23"/>
        <v>11.59529673794748</v>
      </c>
      <c r="H155" s="125">
        <f t="shared" si="24"/>
        <v>16.723982335667387</v>
      </c>
      <c r="I155">
        <f t="shared" si="25"/>
        <v>1.5895684244390347</v>
      </c>
      <c r="J155">
        <f t="shared" si="26"/>
        <v>1.501645213193062</v>
      </c>
    </row>
    <row r="156" spans="1:10" ht="15">
      <c r="A156" s="125">
        <v>846</v>
      </c>
      <c r="B156" s="125">
        <f t="shared" si="18"/>
        <v>2.4377504702625954</v>
      </c>
      <c r="C156" s="125">
        <f t="shared" si="19"/>
        <v>3.791244517229505</v>
      </c>
      <c r="D156" s="125">
        <f t="shared" si="20"/>
        <v>4.602857463990106</v>
      </c>
      <c r="E156" s="125">
        <f t="shared" si="21"/>
        <v>5.684275767311329</v>
      </c>
      <c r="F156" s="125">
        <f t="shared" si="22"/>
        <v>8.248237535944796</v>
      </c>
      <c r="G156" s="125">
        <f t="shared" si="23"/>
        <v>11.608909232083734</v>
      </c>
      <c r="H156" s="125">
        <f t="shared" si="24"/>
        <v>16.743470635960445</v>
      </c>
      <c r="I156">
        <f t="shared" si="25"/>
        <v>1.591447105478548</v>
      </c>
      <c r="J156">
        <f t="shared" si="26"/>
        <v>1.5034200039761572</v>
      </c>
    </row>
    <row r="157" spans="1:10" ht="15">
      <c r="A157" s="125">
        <v>845</v>
      </c>
      <c r="B157" s="125">
        <f t="shared" si="18"/>
        <v>2.4406345102042555</v>
      </c>
      <c r="C157" s="125">
        <f t="shared" si="19"/>
        <v>3.79572791793864</v>
      </c>
      <c r="D157" s="125">
        <f t="shared" si="20"/>
        <v>4.608298765009848</v>
      </c>
      <c r="E157" s="125">
        <f t="shared" si="21"/>
        <v>5.690991671766864</v>
      </c>
      <c r="F157" s="125">
        <f t="shared" si="22"/>
        <v>8.257965023603013</v>
      </c>
      <c r="G157" s="125">
        <f t="shared" si="23"/>
        <v>11.622553615219143</v>
      </c>
      <c r="H157" s="125">
        <f t="shared" si="24"/>
        <v>16.763004083496917</v>
      </c>
      <c r="I157">
        <f t="shared" si="25"/>
        <v>1.5933302322418021</v>
      </c>
      <c r="J157">
        <f t="shared" si="26"/>
        <v>1.5051989947236193</v>
      </c>
    </row>
    <row r="158" spans="1:10" ht="15">
      <c r="A158" s="125">
        <v>844</v>
      </c>
      <c r="B158" s="125">
        <f t="shared" si="18"/>
        <v>2.4435253812603857</v>
      </c>
      <c r="C158" s="125">
        <f t="shared" si="19"/>
        <v>3.800221931153715</v>
      </c>
      <c r="D158" s="125">
        <f t="shared" si="20"/>
        <v>4.6137529392415075</v>
      </c>
      <c r="E158" s="125">
        <f t="shared" si="21"/>
        <v>5.697723451421722</v>
      </c>
      <c r="F158" s="125">
        <f t="shared" si="22"/>
        <v>8.267715442536346</v>
      </c>
      <c r="G158" s="125">
        <f t="shared" si="23"/>
        <v>11.63622999915291</v>
      </c>
      <c r="H158" s="125">
        <f t="shared" si="24"/>
        <v>16.782582834204014</v>
      </c>
      <c r="I158">
        <f t="shared" si="25"/>
        <v>1.5952178205270569</v>
      </c>
      <c r="J158">
        <f t="shared" si="26"/>
        <v>1.506982200360795</v>
      </c>
    </row>
    <row r="159" spans="1:10" ht="15">
      <c r="A159" s="125">
        <v>843</v>
      </c>
      <c r="B159" s="125">
        <f t="shared" si="18"/>
        <v>2.446423107726258</v>
      </c>
      <c r="C159" s="125">
        <f t="shared" si="19"/>
        <v>3.80472659458626</v>
      </c>
      <c r="D159" s="125">
        <f t="shared" si="20"/>
        <v>4.619220032398205</v>
      </c>
      <c r="E159" s="125">
        <f t="shared" si="21"/>
        <v>5.704471162585087</v>
      </c>
      <c r="F159" s="125">
        <f t="shared" si="22"/>
        <v>8.277488873785005</v>
      </c>
      <c r="G159" s="125">
        <f t="shared" si="23"/>
        <v>11.649938496205634</v>
      </c>
      <c r="H159" s="125">
        <f t="shared" si="24"/>
        <v>16.80220704472247</v>
      </c>
      <c r="I159">
        <f t="shared" si="25"/>
        <v>1.5971098862075102</v>
      </c>
      <c r="J159">
        <f t="shared" si="26"/>
        <v>1.508769635883832</v>
      </c>
    </row>
    <row r="160" spans="1:10" ht="15">
      <c r="A160" s="125">
        <v>842</v>
      </c>
      <c r="B160" s="125">
        <f t="shared" si="18"/>
        <v>2.4493277140124716</v>
      </c>
      <c r="C160" s="125">
        <f t="shared" si="19"/>
        <v>3.8092419461266314</v>
      </c>
      <c r="D160" s="125">
        <f t="shared" si="20"/>
        <v>4.624700090409631</v>
      </c>
      <c r="E160" s="125">
        <f t="shared" si="21"/>
        <v>5.711234861832539</v>
      </c>
      <c r="F160" s="125">
        <f t="shared" si="22"/>
        <v>8.28728539877084</v>
      </c>
      <c r="G160" s="125">
        <f t="shared" si="23"/>
        <v>11.663679219222324</v>
      </c>
      <c r="H160" s="125">
        <f t="shared" si="24"/>
        <v>16.82187687241062</v>
      </c>
      <c r="I160">
        <f t="shared" si="25"/>
        <v>1.5990064452317423</v>
      </c>
      <c r="J160">
        <f t="shared" si="26"/>
        <v>1.5105613163600964</v>
      </c>
    </row>
    <row r="161" spans="1:10" ht="15">
      <c r="A161" s="125">
        <v>841</v>
      </c>
      <c r="B161" s="125">
        <f t="shared" si="18"/>
        <v>2.4522392246456426</v>
      </c>
      <c r="C161" s="125">
        <f t="shared" si="19"/>
        <v>3.813768023845065</v>
      </c>
      <c r="D161" s="125">
        <f t="shared" si="20"/>
        <v>4.63019315942334</v>
      </c>
      <c r="E161" s="125">
        <f t="shared" si="21"/>
        <v>5.718014606007635</v>
      </c>
      <c r="F161" s="125">
        <f t="shared" si="22"/>
        <v>8.297105099299586</v>
      </c>
      <c r="G161" s="125">
        <f t="shared" si="23"/>
        <v>11.677452281575464</v>
      </c>
      <c r="H161" s="125">
        <f t="shared" si="24"/>
        <v>16.84159247534846</v>
      </c>
      <c r="I161">
        <f t="shared" si="25"/>
        <v>1.600907513624165</v>
      </c>
      <c r="J161">
        <f t="shared" si="26"/>
        <v>1.5123572569285988</v>
      </c>
    </row>
    <row r="162" spans="1:10" ht="15">
      <c r="A162" s="125">
        <v>840</v>
      </c>
      <c r="B162" s="125">
        <f t="shared" si="18"/>
        <v>2.455157664269088</v>
      </c>
      <c r="C162" s="125">
        <f t="shared" si="19"/>
        <v>3.8183048659927525</v>
      </c>
      <c r="D162" s="125">
        <f t="shared" si="20"/>
        <v>4.635699285806037</v>
      </c>
      <c r="E162" s="125">
        <f t="shared" si="21"/>
        <v>5.724810452223495</v>
      </c>
      <c r="F162" s="125">
        <f t="shared" si="22"/>
        <v>8.306948057563142</v>
      </c>
      <c r="G162" s="125">
        <f t="shared" si="23"/>
        <v>11.691257797168083</v>
      </c>
      <c r="H162" s="125">
        <f t="shared" si="24"/>
        <v>16.861354012341764</v>
      </c>
      <c r="I162">
        <f t="shared" si="25"/>
        <v>1.6028131074854708</v>
      </c>
      <c r="J162">
        <f t="shared" si="26"/>
        <v>1.5141574728004181</v>
      </c>
    </row>
    <row r="163" spans="1:10" ht="15">
      <c r="A163" s="125">
        <v>839</v>
      </c>
      <c r="B163" s="125">
        <f t="shared" si="18"/>
        <v>2.458083057643527</v>
      </c>
      <c r="C163" s="125">
        <f t="shared" si="19"/>
        <v>3.8228525110029126</v>
      </c>
      <c r="D163" s="125">
        <f t="shared" si="20"/>
        <v>4.641218516144883</v>
      </c>
      <c r="E163" s="125">
        <f t="shared" si="21"/>
        <v>5.731622457864393</v>
      </c>
      <c r="F163" s="125">
        <f t="shared" si="22"/>
        <v>8.316814356141824</v>
      </c>
      <c r="G163" s="125">
        <f t="shared" si="23"/>
        <v>11.705095880436842</v>
      </c>
      <c r="H163" s="125">
        <f t="shared" si="24"/>
        <v>16.881161642926216</v>
      </c>
      <c r="I163">
        <f t="shared" si="25"/>
        <v>1.6047232429930893</v>
      </c>
      <c r="J163">
        <f t="shared" si="26"/>
        <v>1.515961979259134</v>
      </c>
    </row>
    <row r="164" spans="1:10" ht="15">
      <c r="A164" s="125">
        <v>838</v>
      </c>
      <c r="B164" s="125">
        <f t="shared" si="18"/>
        <v>2.4610154296477758</v>
      </c>
      <c r="C164" s="125">
        <f t="shared" si="19"/>
        <v>3.8274109974918753</v>
      </c>
      <c r="D164" s="125">
        <f t="shared" si="20"/>
        <v>4.646750897248803</v>
      </c>
      <c r="E164" s="125">
        <f t="shared" si="21"/>
        <v>5.738450680587374</v>
      </c>
      <c r="F164" s="125">
        <f t="shared" si="22"/>
        <v>8.326704078006674</v>
      </c>
      <c r="G164" s="125">
        <f t="shared" si="23"/>
        <v>11.718966646355165</v>
      </c>
      <c r="H164" s="125">
        <f t="shared" si="24"/>
        <v>16.9010155273716</v>
      </c>
      <c r="I164">
        <f t="shared" si="25"/>
        <v>1.6066379364016437</v>
      </c>
      <c r="J164">
        <f t="shared" si="26"/>
        <v>1.5177707916612557</v>
      </c>
    </row>
    <row r="165" spans="1:10" ht="15">
      <c r="A165" s="125">
        <v>837</v>
      </c>
      <c r="B165" s="125">
        <f t="shared" si="18"/>
        <v>2.463954805279456</v>
      </c>
      <c r="C165" s="125">
        <f t="shared" si="19"/>
        <v>3.8319803642601746</v>
      </c>
      <c r="D165" s="125">
        <f t="shared" si="20"/>
        <v>4.652296476149807</v>
      </c>
      <c r="E165" s="125">
        <f t="shared" si="21"/>
        <v>5.745295178323875</v>
      </c>
      <c r="F165" s="125">
        <f t="shared" si="22"/>
        <v>8.336617306521761</v>
      </c>
      <c r="G165" s="125">
        <f t="shared" si="23"/>
        <v>11.732870210436376</v>
      </c>
      <c r="H165" s="125">
        <f t="shared" si="24"/>
        <v>16.92091582668596</v>
      </c>
      <c r="I165">
        <f t="shared" si="25"/>
        <v>1.6085572040434128</v>
      </c>
      <c r="J165">
        <f t="shared" si="26"/>
        <v>1.5195839254366608</v>
      </c>
    </row>
    <row r="166" spans="1:10" ht="15">
      <c r="A166" s="125">
        <v>836</v>
      </c>
      <c r="B166" s="125">
        <f t="shared" si="18"/>
        <v>2.466901209655701</v>
      </c>
      <c r="C166" s="125">
        <f t="shared" si="19"/>
        <v>3.836560650293646</v>
      </c>
      <c r="D166" s="125">
        <f t="shared" si="20"/>
        <v>4.657855300104325</v>
      </c>
      <c r="E166" s="125">
        <f t="shared" si="21"/>
        <v>5.7521560092813555</v>
      </c>
      <c r="F166" s="125">
        <f t="shared" si="22"/>
        <v>8.346554125446517</v>
      </c>
      <c r="G166" s="125">
        <f t="shared" si="23"/>
        <v>11.746806688736854</v>
      </c>
      <c r="H166" s="125">
        <f t="shared" si="24"/>
        <v>16.94086270261985</v>
      </c>
      <c r="I166">
        <f t="shared" si="25"/>
        <v>1.6104810623287944</v>
      </c>
      <c r="J166">
        <f t="shared" si="26"/>
        <v>1.5214013960890318</v>
      </c>
    </row>
    <row r="167" spans="1:10" ht="15">
      <c r="A167" s="125">
        <v>835</v>
      </c>
      <c r="B167" s="125">
        <f t="shared" si="18"/>
        <v>2.4698546680138738</v>
      </c>
      <c r="C167" s="125">
        <f t="shared" si="19"/>
        <v>3.8411518947645376</v>
      </c>
      <c r="D167" s="125">
        <f t="shared" si="20"/>
        <v>4.663427416594535</v>
      </c>
      <c r="E167" s="125">
        <f t="shared" si="21"/>
        <v>5.759033231944939</v>
      </c>
      <c r="F167" s="125">
        <f t="shared" si="22"/>
        <v>8.356514618938062</v>
      </c>
      <c r="G167" s="125">
        <f t="shared" si="23"/>
        <v>11.760776197859228</v>
      </c>
      <c r="H167" s="125">
        <f t="shared" si="24"/>
        <v>16.960856317670558</v>
      </c>
      <c r="I167">
        <f t="shared" si="25"/>
        <v>1.6124095277467723</v>
      </c>
      <c r="J167">
        <f t="shared" si="26"/>
        <v>1.5232232191962978</v>
      </c>
    </row>
    <row r="168" spans="1:10" ht="15">
      <c r="A168" s="125">
        <v>834</v>
      </c>
      <c r="B168" s="125">
        <f t="shared" si="18"/>
        <v>2.4728152057122865</v>
      </c>
      <c r="C168" s="125">
        <f t="shared" si="19"/>
        <v>3.8457541370326194</v>
      </c>
      <c r="D168" s="125">
        <f t="shared" si="20"/>
        <v>4.6690128733297245</v>
      </c>
      <c r="E168" s="125">
        <f t="shared" si="21"/>
        <v>5.7659269050790805</v>
      </c>
      <c r="F168" s="125">
        <f t="shared" si="22"/>
        <v>8.366498871553588</v>
      </c>
      <c r="G168" s="125">
        <f t="shared" si="23"/>
        <v>11.774778854955558</v>
      </c>
      <c r="H168" s="125">
        <f t="shared" si="24"/>
        <v>16.98089683508642</v>
      </c>
      <c r="I168">
        <f t="shared" si="25"/>
        <v>1.6143426168653883</v>
      </c>
      <c r="J168">
        <f t="shared" si="26"/>
        <v>1.5250494104110814</v>
      </c>
    </row>
    <row r="169" spans="1:10" ht="15">
      <c r="A169" s="125">
        <v>833</v>
      </c>
      <c r="B169" s="125">
        <f t="shared" si="18"/>
        <v>2.475782848230925</v>
      </c>
      <c r="C169" s="125">
        <f t="shared" si="19"/>
        <v>3.8503674166463093</v>
      </c>
      <c r="D169" s="125">
        <f t="shared" si="20"/>
        <v>4.67461171824764</v>
      </c>
      <c r="E169" s="125">
        <f t="shared" si="21"/>
        <v>5.77283708772922</v>
      </c>
      <c r="F169" s="125">
        <f t="shared" si="22"/>
        <v>8.376506968252707</v>
      </c>
      <c r="G169" s="125">
        <f t="shared" si="23"/>
        <v>11.7888147777306</v>
      </c>
      <c r="H169" s="125">
        <f t="shared" si="24"/>
        <v>17.000984418871106</v>
      </c>
      <c r="I169">
        <f t="shared" si="25"/>
        <v>1.6162803463322177</v>
      </c>
      <c r="J169">
        <f t="shared" si="26"/>
        <v>1.526879985461145</v>
      </c>
    </row>
    <row r="170" spans="1:10" ht="15">
      <c r="A170" s="125">
        <v>832</v>
      </c>
      <c r="B170" s="125">
        <f t="shared" si="18"/>
        <v>2.4787576211721807</v>
      </c>
      <c r="C170" s="125">
        <f t="shared" si="19"/>
        <v>3.8549917733438055</v>
      </c>
      <c r="D170" s="125">
        <f t="shared" si="20"/>
        <v>4.680223999515861</v>
      </c>
      <c r="E170" s="125">
        <f t="shared" si="21"/>
        <v>5.779763839223474</v>
      </c>
      <c r="F170" s="125">
        <f t="shared" si="22"/>
        <v>8.386538994399865</v>
      </c>
      <c r="G170" s="125">
        <f t="shared" si="23"/>
        <v>11.802884084445022</v>
      </c>
      <c r="H170" s="125">
        <f t="shared" si="24"/>
        <v>17.021119233787967</v>
      </c>
      <c r="I170">
        <f t="shared" si="25"/>
        <v>1.6182227328748442</v>
      </c>
      <c r="J170">
        <f t="shared" si="26"/>
        <v>1.528714960149843</v>
      </c>
    </row>
    <row r="171" spans="1:10" ht="15">
      <c r="A171" s="125">
        <v>831</v>
      </c>
      <c r="B171" s="125">
        <f t="shared" si="18"/>
        <v>2.481739550261583</v>
      </c>
      <c r="C171" s="125">
        <f t="shared" si="19"/>
        <v>3.859627247054224</v>
      </c>
      <c r="D171" s="125">
        <f t="shared" si="20"/>
        <v>4.685849765533176</v>
      </c>
      <c r="E171" s="125">
        <f t="shared" si="21"/>
        <v>5.786707219174319</v>
      </c>
      <c r="F171" s="125">
        <f t="shared" si="22"/>
        <v>8.396595035766738</v>
      </c>
      <c r="G171" s="125">
        <f t="shared" si="23"/>
        <v>11.816986893918706</v>
      </c>
      <c r="H171" s="125">
        <f t="shared" si="24"/>
        <v>17.041301445364404</v>
      </c>
      <c r="I171">
        <f t="shared" si="25"/>
        <v>1.6201697933013426</v>
      </c>
      <c r="J171">
        <f t="shared" si="26"/>
        <v>1.5305543503565766</v>
      </c>
    </row>
    <row r="172" spans="1:10" ht="15">
      <c r="A172" s="125">
        <v>830</v>
      </c>
      <c r="B172" s="125">
        <f t="shared" si="18"/>
        <v>2.4847286613485466</v>
      </c>
      <c r="C172" s="125">
        <f t="shared" si="19"/>
        <v>3.864273877898746</v>
      </c>
      <c r="D172" s="125">
        <f t="shared" si="20"/>
        <v>4.691489064930971</v>
      </c>
      <c r="E172" s="125">
        <f t="shared" si="21"/>
        <v>5.793667287480307</v>
      </c>
      <c r="F172" s="125">
        <f t="shared" si="22"/>
        <v>8.406675178534675</v>
      </c>
      <c r="G172" s="125">
        <f t="shared" si="23"/>
        <v>11.831123325534023</v>
      </c>
      <c r="H172" s="125">
        <f t="shared" si="24"/>
        <v>17.061531219896267</v>
      </c>
      <c r="I172">
        <f t="shared" si="25"/>
        <v>1.6221215445007646</v>
      </c>
      <c r="J172">
        <f t="shared" si="26"/>
        <v>1.5323981720372506</v>
      </c>
    </row>
    <row r="173" spans="1:10" ht="15">
      <c r="A173" s="125">
        <v>829</v>
      </c>
      <c r="B173" s="125">
        <f t="shared" si="18"/>
        <v>2.48772498040711</v>
      </c>
      <c r="C173" s="125">
        <f t="shared" si="19"/>
        <v>3.868931706191774</v>
      </c>
      <c r="D173" s="125">
        <f t="shared" si="20"/>
        <v>4.697141946574624</v>
      </c>
      <c r="E173" s="125">
        <f t="shared" si="21"/>
        <v>5.80064410432777</v>
      </c>
      <c r="F173" s="125">
        <f t="shared" si="22"/>
        <v>8.416779509297115</v>
      </c>
      <c r="G173" s="125">
        <f t="shared" si="23"/>
        <v>11.845293499239162</v>
      </c>
      <c r="H173" s="125">
        <f t="shared" si="24"/>
        <v>17.081808724452273</v>
      </c>
      <c r="I173">
        <f t="shared" si="25"/>
        <v>1.6240780034436246</v>
      </c>
      <c r="J173">
        <f t="shared" si="26"/>
        <v>1.534246441224737</v>
      </c>
    </row>
    <row r="174" spans="1:10" ht="15">
      <c r="A174" s="125">
        <v>828</v>
      </c>
      <c r="B174" s="125">
        <f t="shared" si="18"/>
        <v>2.4907285335366947</v>
      </c>
      <c r="C174" s="125">
        <f t="shared" si="19"/>
        <v>3.8736007724420967</v>
      </c>
      <c r="D174" s="125">
        <f t="shared" si="20"/>
        <v>4.702808459564923</v>
      </c>
      <c r="E174" s="125">
        <f t="shared" si="21"/>
        <v>5.807637730192553</v>
      </c>
      <c r="F174" s="125">
        <f t="shared" si="22"/>
        <v>8.426908115062078</v>
      </c>
      <c r="G174" s="125">
        <f t="shared" si="23"/>
        <v>11.85949753555148</v>
      </c>
      <c r="H174" s="125">
        <f t="shared" si="24"/>
        <v>17.102134126878497</v>
      </c>
      <c r="I174">
        <f t="shared" si="25"/>
        <v>1.6260391871823938</v>
      </c>
      <c r="J174">
        <f t="shared" si="26"/>
        <v>1.5360991740293364</v>
      </c>
    </row>
    <row r="175" spans="1:10" ht="15">
      <c r="A175" s="125">
        <v>827</v>
      </c>
      <c r="B175" s="125">
        <f t="shared" si="18"/>
        <v>2.493739346962859</v>
      </c>
      <c r="C175" s="125">
        <f t="shared" si="19"/>
        <v>3.878281117354062</v>
      </c>
      <c r="D175" s="125">
        <f t="shared" si="20"/>
        <v>4.708488653239474</v>
      </c>
      <c r="E175" s="125">
        <f t="shared" si="21"/>
        <v>5.814648225841761</v>
      </c>
      <c r="F175" s="125">
        <f t="shared" si="22"/>
        <v>8.437061083254633</v>
      </c>
      <c r="G175" s="125">
        <f t="shared" si="23"/>
        <v>11.873735555560868</v>
      </c>
      <c r="H175" s="125">
        <f t="shared" si="24"/>
        <v>17.122507595802812</v>
      </c>
      <c r="I175">
        <f t="shared" si="25"/>
        <v>1.628005112851994</v>
      </c>
      <c r="J175">
        <f t="shared" si="26"/>
        <v>1.5379563866392492</v>
      </c>
    </row>
    <row r="176" spans="1:10" ht="15">
      <c r="A176" s="125">
        <v>826</v>
      </c>
      <c r="B176" s="125">
        <f t="shared" si="18"/>
        <v>2.4967574470380596</v>
      </c>
      <c r="C176" s="125">
        <f t="shared" si="19"/>
        <v>3.8829727818287547</v>
      </c>
      <c r="D176" s="125">
        <f t="shared" si="20"/>
        <v>4.714182577174135</v>
      </c>
      <c r="E176" s="125">
        <f t="shared" si="21"/>
        <v>5.821675652335507</v>
      </c>
      <c r="F176" s="125">
        <f t="shared" si="22"/>
        <v>8.447238501719385</v>
      </c>
      <c r="G176" s="125">
        <f t="shared" si="23"/>
        <v>11.888007680933125</v>
      </c>
      <c r="H176" s="125">
        <f t="shared" si="24"/>
        <v>17.142929300639462</v>
      </c>
      <c r="I176">
        <f t="shared" si="25"/>
        <v>1.629975797670296</v>
      </c>
      <c r="J176">
        <f t="shared" si="26"/>
        <v>1.5398180953210445</v>
      </c>
    </row>
    <row r="177" spans="1:10" ht="15">
      <c r="A177" s="125">
        <v>825</v>
      </c>
      <c r="B177" s="125">
        <f t="shared" si="18"/>
        <v>2.4997828602424232</v>
      </c>
      <c r="C177" s="125">
        <f t="shared" si="19"/>
        <v>3.887675806965191</v>
      </c>
      <c r="D177" s="125">
        <f t="shared" si="20"/>
        <v>4.719890281184454</v>
      </c>
      <c r="E177" s="125">
        <f t="shared" si="21"/>
        <v>5.828720071028679</v>
      </c>
      <c r="F177" s="125">
        <f t="shared" si="22"/>
        <v>8.457440458723006</v>
      </c>
      <c r="G177" s="125">
        <f t="shared" si="23"/>
        <v>11.902314033913397</v>
      </c>
      <c r="H177" s="125">
        <f t="shared" si="24"/>
        <v>17.16339941159359</v>
      </c>
      <c r="I177">
        <f t="shared" si="25"/>
        <v>1.631951258938625</v>
      </c>
      <c r="J177">
        <f t="shared" si="26"/>
        <v>1.5416843164201364</v>
      </c>
    </row>
    <row r="178" spans="1:10" ht="15">
      <c r="A178" s="125">
        <v>824</v>
      </c>
      <c r="B178" s="125">
        <f t="shared" si="18"/>
        <v>2.502815613184518</v>
      </c>
      <c r="C178" s="125">
        <f t="shared" si="19"/>
        <v>3.8923902340615113</v>
      </c>
      <c r="D178" s="125">
        <f t="shared" si="20"/>
        <v>4.725611815327118</v>
      </c>
      <c r="E178" s="125">
        <f t="shared" si="21"/>
        <v>5.835781543572718</v>
      </c>
      <c r="F178" s="125">
        <f t="shared" si="22"/>
        <v>8.467667042956757</v>
      </c>
      <c r="G178" s="125">
        <f t="shared" si="23"/>
        <v>11.916654737329603</v>
      </c>
      <c r="H178" s="125">
        <f t="shared" si="24"/>
        <v>17.183918099665803</v>
      </c>
      <c r="I178">
        <f t="shared" si="25"/>
        <v>1.633931514042263</v>
      </c>
      <c r="J178">
        <f t="shared" si="26"/>
        <v>1.5435550663612623</v>
      </c>
    </row>
    <row r="179" spans="1:10" ht="15">
      <c r="A179" s="125">
        <v>823</v>
      </c>
      <c r="B179" s="125">
        <f t="shared" si="18"/>
        <v>2.505855732602135</v>
      </c>
      <c r="C179" s="125">
        <f t="shared" si="19"/>
        <v>3.8971161046161926</v>
      </c>
      <c r="D179" s="125">
        <f t="shared" si="20"/>
        <v>4.731347229901415</v>
      </c>
      <c r="E179" s="125">
        <f t="shared" si="21"/>
        <v>5.842860131917423</v>
      </c>
      <c r="F179" s="125">
        <f t="shared" si="22"/>
        <v>8.477918343539052</v>
      </c>
      <c r="G179" s="125">
        <f t="shared" si="23"/>
        <v>11.931029914595898</v>
      </c>
      <c r="H179" s="125">
        <f t="shared" si="24"/>
        <v>17.20448553665683</v>
      </c>
      <c r="I179">
        <f t="shared" si="25"/>
        <v>1.6359165804509617</v>
      </c>
      <c r="J179">
        <f t="shared" si="26"/>
        <v>1.5454303616489626</v>
      </c>
    </row>
    <row r="180" spans="1:10" ht="15">
      <c r="A180" s="125">
        <v>822</v>
      </c>
      <c r="B180" s="125">
        <f t="shared" si="18"/>
        <v>2.5089032453630717</v>
      </c>
      <c r="C180" s="125">
        <f t="shared" si="19"/>
        <v>3.9018534603292627</v>
      </c>
      <c r="D180" s="125">
        <f t="shared" si="20"/>
        <v>4.737096575450701</v>
      </c>
      <c r="E180" s="125">
        <f t="shared" si="21"/>
        <v>5.849955898312733</v>
      </c>
      <c r="F180" s="125">
        <f t="shared" si="22"/>
        <v>8.488194450018005</v>
      </c>
      <c r="G180" s="125">
        <f t="shared" si="23"/>
        <v>11.945439689716173</v>
      </c>
      <c r="H180" s="125">
        <f t="shared" si="24"/>
        <v>17.225101895172134</v>
      </c>
      <c r="I180">
        <f t="shared" si="25"/>
        <v>1.637906475719454</v>
      </c>
      <c r="J180">
        <f t="shared" si="26"/>
        <v>1.547310218868068</v>
      </c>
    </row>
    <row r="181" spans="1:10" ht="15">
      <c r="A181" s="125">
        <v>821</v>
      </c>
      <c r="B181" s="125">
        <f t="shared" si="18"/>
        <v>2.5119581784659237</v>
      </c>
      <c r="C181" s="125">
        <f t="shared" si="19"/>
        <v>3.90660234310352</v>
      </c>
      <c r="D181" s="125">
        <f t="shared" si="20"/>
        <v>4.742859902763885</v>
      </c>
      <c r="E181" s="125">
        <f t="shared" si="21"/>
        <v>5.85706890531057</v>
      </c>
      <c r="F181" s="125">
        <f t="shared" si="22"/>
        <v>8.498495452374042</v>
      </c>
      <c r="G181" s="125">
        <f t="shared" si="23"/>
        <v>11.959884187287553</v>
      </c>
      <c r="H181" s="125">
        <f t="shared" si="24"/>
        <v>17.245767348626597</v>
      </c>
      <c r="I181">
        <f t="shared" si="25"/>
        <v>1.6399012174879724</v>
      </c>
      <c r="J181">
        <f t="shared" si="26"/>
        <v>1.5491946546841888</v>
      </c>
    </row>
    <row r="182" spans="1:10" ht="15">
      <c r="A182" s="125">
        <v>820</v>
      </c>
      <c r="B182" s="125">
        <f t="shared" si="18"/>
        <v>2.5150205590408823</v>
      </c>
      <c r="C182" s="125">
        <f t="shared" si="19"/>
        <v>3.911362795045773</v>
      </c>
      <c r="D182" s="125">
        <f t="shared" si="20"/>
        <v>4.748637262876921</v>
      </c>
      <c r="E182" s="125">
        <f t="shared" si="21"/>
        <v>5.864199215766649</v>
      </c>
      <c r="F182" s="125">
        <f t="shared" si="22"/>
        <v>8.508821441022498</v>
      </c>
      <c r="G182" s="125">
        <f t="shared" si="23"/>
        <v>11.974363532503949</v>
      </c>
      <c r="H182" s="125">
        <f t="shared" si="24"/>
        <v>17.266482071249257</v>
      </c>
      <c r="I182">
        <f t="shared" si="25"/>
        <v>1.6419008234827706</v>
      </c>
      <c r="J182">
        <f t="shared" si="26"/>
        <v>1.551083685844205</v>
      </c>
    </row>
    <row r="183" spans="1:10" ht="15">
      <c r="A183" s="125">
        <v>819</v>
      </c>
      <c r="B183" s="125">
        <f t="shared" si="18"/>
        <v>2.518090414350536</v>
      </c>
      <c r="C183" s="125">
        <f t="shared" si="19"/>
        <v>3.9161348584680833</v>
      </c>
      <c r="D183" s="125">
        <f t="shared" si="20"/>
        <v>4.754428707074306</v>
      </c>
      <c r="E183" s="125">
        <f t="shared" si="21"/>
        <v>5.871346892842346</v>
      </c>
      <c r="F183" s="125">
        <f t="shared" si="22"/>
        <v>8.519172506816249</v>
      </c>
      <c r="G183" s="125">
        <f t="shared" si="23"/>
        <v>11.988877851159616</v>
      </c>
      <c r="H183" s="125">
        <f t="shared" si="24"/>
        <v>17.28724623808801</v>
      </c>
      <c r="I183">
        <f t="shared" si="25"/>
        <v>1.643905311516647</v>
      </c>
      <c r="J183">
        <f t="shared" si="26"/>
        <v>1.5529773291767635</v>
      </c>
    </row>
    <row r="184" spans="1:10" ht="15">
      <c r="A184" s="125">
        <v>818</v>
      </c>
      <c r="B184" s="125">
        <f t="shared" si="18"/>
        <v>2.521167771790679</v>
      </c>
      <c r="C184" s="125">
        <f t="shared" si="19"/>
        <v>3.92091857588901</v>
      </c>
      <c r="D184" s="125">
        <f t="shared" si="20"/>
        <v>4.760234286890602</v>
      </c>
      <c r="E184" s="125">
        <f t="shared" si="21"/>
        <v>5.878512000006531</v>
      </c>
      <c r="F184" s="125">
        <f t="shared" si="22"/>
        <v>8.529548741048336</v>
      </c>
      <c r="G184" s="125">
        <f t="shared" si="23"/>
        <v>12.003427269652738</v>
      </c>
      <c r="H184" s="125">
        <f t="shared" si="24"/>
        <v>17.30806002501443</v>
      </c>
      <c r="I184">
        <f t="shared" si="25"/>
        <v>1.6459146994894758</v>
      </c>
      <c r="J184">
        <f t="shared" si="26"/>
        <v>1.5548756015927783</v>
      </c>
    </row>
    <row r="185" spans="1:10" ht="15">
      <c r="A185" s="125">
        <v>817</v>
      </c>
      <c r="B185" s="125">
        <f t="shared" si="18"/>
        <v>2.524252658891127</v>
      </c>
      <c r="C185" s="125">
        <f t="shared" si="19"/>
        <v>3.925713990034879</v>
      </c>
      <c r="D185" s="125">
        <f t="shared" si="20"/>
        <v>4.766054054111952</v>
      </c>
      <c r="E185" s="125">
        <f t="shared" si="21"/>
        <v>5.8856946010374624</v>
      </c>
      <c r="F185" s="125">
        <f t="shared" si="22"/>
        <v>8.539950235454661</v>
      </c>
      <c r="G185" s="125">
        <f t="shared" si="23"/>
        <v>12.01801191498905</v>
      </c>
      <c r="H185" s="125">
        <f t="shared" si="24"/>
        <v>17.32892360872855</v>
      </c>
      <c r="I185">
        <f t="shared" si="25"/>
        <v>1.647929005388735</v>
      </c>
      <c r="J185">
        <f t="shared" si="26"/>
        <v>1.5567785200859323</v>
      </c>
    </row>
    <row r="186" spans="1:10" ht="15">
      <c r="A186" s="125">
        <v>816</v>
      </c>
      <c r="B186" s="125">
        <f t="shared" si="18"/>
        <v>2.5273451033165366</v>
      </c>
      <c r="C186" s="125">
        <f t="shared" si="19"/>
        <v>3.930521143841049</v>
      </c>
      <c r="D186" s="125">
        <f t="shared" si="20"/>
        <v>4.771888060777625</v>
      </c>
      <c r="E186" s="125">
        <f t="shared" si="21"/>
        <v>5.892894760024659</v>
      </c>
      <c r="F186" s="125">
        <f t="shared" si="22"/>
        <v>8.550377082216642</v>
      </c>
      <c r="G186" s="125">
        <f t="shared" si="23"/>
        <v>12.03263191478548</v>
      </c>
      <c r="H186" s="125">
        <f t="shared" si="24"/>
        <v>17.349837166763727</v>
      </c>
      <c r="I186">
        <f t="shared" si="25"/>
        <v>1.6499482472900495</v>
      </c>
      <c r="J186">
        <f t="shared" si="26"/>
        <v>1.5586861017331866</v>
      </c>
    </row>
    <row r="187" spans="1:10" ht="15">
      <c r="A187" s="125">
        <v>815</v>
      </c>
      <c r="B187" s="125">
        <f t="shared" si="18"/>
        <v>2.53044513286723</v>
      </c>
      <c r="C187" s="125">
        <f t="shared" si="19"/>
        <v>3.9353400804531877</v>
      </c>
      <c r="D187" s="125">
        <f t="shared" si="20"/>
        <v>4.77773635918156</v>
      </c>
      <c r="E187" s="125">
        <f t="shared" si="21"/>
        <v>5.900112541370802</v>
      </c>
      <c r="F187" s="125">
        <f t="shared" si="22"/>
        <v>8.560829373963934</v>
      </c>
      <c r="G187" s="125">
        <f t="shared" si="23"/>
        <v>12.047287397273806</v>
      </c>
      <c r="H187" s="125">
        <f t="shared" si="24"/>
        <v>17.37080087749149</v>
      </c>
      <c r="I187">
        <f t="shared" si="25"/>
        <v>1.651972443357726</v>
      </c>
      <c r="J187">
        <f t="shared" si="26"/>
        <v>1.560598363695288</v>
      </c>
    </row>
    <row r="188" spans="1:10" ht="15">
      <c r="A188" s="125">
        <v>814</v>
      </c>
      <c r="B188" s="125">
        <f t="shared" si="18"/>
        <v>2.533552775480032</v>
      </c>
      <c r="C188" s="125">
        <f t="shared" si="19"/>
        <v>3.94017084322857</v>
      </c>
      <c r="D188" s="125">
        <f t="shared" si="20"/>
        <v>4.783599001873918</v>
      </c>
      <c r="E188" s="125">
        <f t="shared" si="21"/>
        <v>5.907348009793656</v>
      </c>
      <c r="F188" s="125">
        <f t="shared" si="22"/>
        <v>8.571307203777142</v>
      </c>
      <c r="G188" s="125">
        <f t="shared" si="23"/>
        <v>12.061978491304355</v>
      </c>
      <c r="H188" s="125">
        <f t="shared" si="24"/>
        <v>17.391814920126482</v>
      </c>
      <c r="I188">
        <f t="shared" si="25"/>
        <v>1.6540016118453018</v>
      </c>
      <c r="J188">
        <f t="shared" si="26"/>
        <v>1.5625153232172868</v>
      </c>
    </row>
    <row r="189" spans="1:10" ht="15">
      <c r="A189" s="125">
        <v>813</v>
      </c>
      <c r="B189" s="125">
        <f t="shared" si="18"/>
        <v>2.5366680592291035</v>
      </c>
      <c r="C189" s="125">
        <f t="shared" si="19"/>
        <v>3.945013475737365</v>
      </c>
      <c r="D189" s="125">
        <f t="shared" si="20"/>
        <v>4.789476041662668</v>
      </c>
      <c r="E189" s="125">
        <f t="shared" si="21"/>
        <v>5.9146012303279845</v>
      </c>
      <c r="F189" s="125">
        <f t="shared" si="22"/>
        <v>8.58181066519057</v>
      </c>
      <c r="G189" s="125">
        <f t="shared" si="23"/>
        <v>12.076705326349732</v>
      </c>
      <c r="H189" s="125">
        <f t="shared" si="24"/>
        <v>17.412879474731394</v>
      </c>
      <c r="I189">
        <f t="shared" si="25"/>
        <v>1.656035771096089</v>
      </c>
      <c r="J189">
        <f t="shared" si="26"/>
        <v>1.564436997629052</v>
      </c>
    </row>
    <row r="190" spans="1:10" ht="15">
      <c r="A190" s="125">
        <v>812</v>
      </c>
      <c r="B190" s="125">
        <f t="shared" si="18"/>
        <v>2.5397910123267904</v>
      </c>
      <c r="C190" s="125">
        <f t="shared" si="19"/>
        <v>3.9498680217639537</v>
      </c>
      <c r="D190" s="125">
        <f t="shared" si="20"/>
        <v>4.795367531615151</v>
      </c>
      <c r="E190" s="125">
        <f t="shared" si="21"/>
        <v>5.9218722683275</v>
      </c>
      <c r="F190" s="125">
        <f t="shared" si="22"/>
        <v>8.592339852194975</v>
      </c>
      <c r="G190" s="125">
        <f t="shared" si="23"/>
        <v>12.091468032508548</v>
      </c>
      <c r="H190" s="125">
        <f t="shared" si="24"/>
        <v>17.433994722221943</v>
      </c>
      <c r="I190">
        <f t="shared" si="25"/>
        <v>1.6580749395437306</v>
      </c>
      <c r="J190">
        <f t="shared" si="26"/>
        <v>1.5663634043457964</v>
      </c>
    </row>
    <row r="191" spans="1:10" ht="15">
      <c r="A191" s="125">
        <v>811</v>
      </c>
      <c r="B191" s="125">
        <f t="shared" si="18"/>
        <v>2.542921663124473</v>
      </c>
      <c r="C191" s="125">
        <f t="shared" si="19"/>
        <v>3.954734525308238</v>
      </c>
      <c r="D191" s="125">
        <f t="shared" si="20"/>
        <v>4.801273525059687</v>
      </c>
      <c r="E191" s="125">
        <f t="shared" si="21"/>
        <v>5.929161189466821</v>
      </c>
      <c r="F191" s="125">
        <f t="shared" si="22"/>
        <v>8.60289485924036</v>
      </c>
      <c r="G191" s="125">
        <f t="shared" si="23"/>
        <v>12.106266740509207</v>
      </c>
      <c r="H191" s="125">
        <f t="shared" si="24"/>
        <v>17.4551608443719</v>
      </c>
      <c r="I191">
        <f t="shared" si="25"/>
        <v>1.660119135712757</v>
      </c>
      <c r="J191">
        <f t="shared" si="26"/>
        <v>1.5682945608685996</v>
      </c>
    </row>
    <row r="192" spans="1:10" ht="15">
      <c r="A192" s="125">
        <v>810</v>
      </c>
      <c r="B192" s="125">
        <f t="shared" si="18"/>
        <v>2.5460600401134226</v>
      </c>
      <c r="C192" s="125">
        <f t="shared" si="19"/>
        <v>3.959613030586975</v>
      </c>
      <c r="D192" s="125">
        <f t="shared" si="20"/>
        <v>4.8071940755871765</v>
      </c>
      <c r="E192" s="125">
        <f t="shared" si="21"/>
        <v>5.93646805974343</v>
      </c>
      <c r="F192" s="125">
        <f t="shared" si="22"/>
        <v>8.613475781238769</v>
      </c>
      <c r="G192" s="125">
        <f t="shared" si="23"/>
        <v>12.121101581713706</v>
      </c>
      <c r="H192" s="125">
        <f t="shared" si="24"/>
        <v>17.476378023818118</v>
      </c>
      <c r="I192">
        <f t="shared" si="25"/>
        <v>1.6621683782191432</v>
      </c>
      <c r="J192">
        <f t="shared" si="26"/>
        <v>1.5702304847849409</v>
      </c>
    </row>
    <row r="193" spans="1:10" ht="15">
      <c r="A193" s="125">
        <v>809</v>
      </c>
      <c r="B193" s="125">
        <f t="shared" si="18"/>
        <v>2.5492061719256665</v>
      </c>
      <c r="C193" s="125">
        <f t="shared" si="19"/>
        <v>3.9645035820351118</v>
      </c>
      <c r="D193" s="125">
        <f t="shared" si="20"/>
        <v>4.813129237052714</v>
      </c>
      <c r="E193" s="125">
        <f t="shared" si="21"/>
        <v>5.943792945479677</v>
      </c>
      <c r="F193" s="125">
        <f t="shared" si="22"/>
        <v>8.624082713567109</v>
      </c>
      <c r="G193" s="125">
        <f t="shared" si="23"/>
        <v>12.135972688121457</v>
      </c>
      <c r="H193" s="125">
        <f t="shared" si="24"/>
        <v>17.497646444065637</v>
      </c>
      <c r="I193">
        <f t="shared" si="25"/>
        <v>1.664222685770879</v>
      </c>
      <c r="J193">
        <f t="shared" si="26"/>
        <v>1.5721711937692302</v>
      </c>
    </row>
    <row r="194" spans="1:10" ht="15">
      <c r="A194" s="125">
        <v>808</v>
      </c>
      <c r="B194" s="125">
        <f aca="true" t="shared" si="27" ref="B194:B257">2*(ATAN((36/2)/A194)*180/PI())</f>
        <v>2.5523600873348586</v>
      </c>
      <c r="C194" s="125">
        <f aca="true" t="shared" si="28" ref="C194:C257">2*(ATAN((56/2)/A194)*180/PI())</f>
        <v>3.969406224307129</v>
      </c>
      <c r="D194" s="125">
        <f aca="true" t="shared" si="29" ref="D194:D257">2*(ATAN((68/2)/A194)*180/PI())</f>
        <v>4.8190790635772185</v>
      </c>
      <c r="E194" s="125">
        <f aca="true" t="shared" si="30" ref="E194:E257">2*(ATAN((84/2)/A194)*180/PI())</f>
        <v>5.951135913324761</v>
      </c>
      <c r="F194" s="125">
        <f aca="true" t="shared" si="31" ref="F194:F257">2*(ATAN((122/2)/A194)*180/PI())</f>
        <v>8.634715752070006</v>
      </c>
      <c r="G194" s="125">
        <f aca="true" t="shared" si="32" ref="G194:G257">2*(ATAN((172/2)/A194)*180/PI())</f>
        <v>12.150880192373146</v>
      </c>
      <c r="H194" s="125">
        <f aca="true" t="shared" si="33" ref="H194:H257">2*(ATAN((249/2)/A194)*180/PI())</f>
        <v>17.518966289492795</v>
      </c>
      <c r="I194">
        <f t="shared" si="25"/>
        <v>1.6662820771685336</v>
      </c>
      <c r="J194">
        <f t="shared" si="26"/>
        <v>1.5741167055833472</v>
      </c>
    </row>
    <row r="195" spans="1:10" ht="15">
      <c r="A195" s="125">
        <v>807</v>
      </c>
      <c r="B195" s="125">
        <f t="shared" si="27"/>
        <v>2.555521815257155</v>
      </c>
      <c r="C195" s="125">
        <f t="shared" si="28"/>
        <v>3.974321002278401</v>
      </c>
      <c r="D195" s="125">
        <f t="shared" si="29"/>
        <v>4.825043609549079</v>
      </c>
      <c r="E195" s="125">
        <f t="shared" si="30"/>
        <v>5.95849703025676</v>
      </c>
      <c r="F195" s="125">
        <f t="shared" si="31"/>
        <v>8.645374993062655</v>
      </c>
      <c r="G195" s="125">
        <f t="shared" si="32"/>
        <v>12.16582422775462</v>
      </c>
      <c r="H195" s="125">
        <f t="shared" si="33"/>
        <v>17.5403377453564</v>
      </c>
      <c r="I195">
        <f aca="true" t="shared" si="34" ref="I195:I258">2*(ATAN((23.5/2)/A195)*180/PI())</f>
        <v>1.6683465713058312</v>
      </c>
      <c r="J195">
        <f aca="true" t="shared" si="35" ref="J195:J258">2*(ATAN((22.2/2)/A195)*180/PI())</f>
        <v>1.5760670380771837</v>
      </c>
    </row>
    <row r="196" spans="1:10" ht="15">
      <c r="A196" s="125">
        <v>806</v>
      </c>
      <c r="B196" s="125">
        <f t="shared" si="27"/>
        <v>2.558691384752096</v>
      </c>
      <c r="C196" s="125">
        <f t="shared" si="28"/>
        <v>3.9792479610465636</v>
      </c>
      <c r="D196" s="125">
        <f t="shared" si="29"/>
        <v>4.831022929625804</v>
      </c>
      <c r="E196" s="125">
        <f t="shared" si="30"/>
        <v>5.965876363584645</v>
      </c>
      <c r="F196" s="125">
        <f t="shared" si="31"/>
        <v>8.656060533333712</v>
      </c>
      <c r="G196" s="125">
        <f t="shared" si="32"/>
        <v>12.180804928200788</v>
      </c>
      <c r="H196" s="125">
        <f t="shared" si="33"/>
        <v>17.561760997796895</v>
      </c>
      <c r="I196">
        <f t="shared" si="34"/>
        <v>1.6704161871702292</v>
      </c>
      <c r="J196">
        <f t="shared" si="35"/>
        <v>1.5780222091891882</v>
      </c>
    </row>
    <row r="197" spans="1:10" ht="15">
      <c r="A197" s="125">
        <v>805</v>
      </c>
      <c r="B197" s="125">
        <f t="shared" si="27"/>
        <v>2.5618688250234993</v>
      </c>
      <c r="C197" s="125">
        <f t="shared" si="28"/>
        <v>3.9841871459328893</v>
      </c>
      <c r="D197" s="125">
        <f t="shared" si="29"/>
        <v>4.837017078735686</v>
      </c>
      <c r="E197" s="125">
        <f t="shared" si="30"/>
        <v>5.973273980950333</v>
      </c>
      <c r="F197" s="125">
        <f t="shared" si="31"/>
        <v>8.666772470148205</v>
      </c>
      <c r="G197" s="125">
        <f t="shared" si="32"/>
        <v>12.195822428299584</v>
      </c>
      <c r="H197" s="125">
        <f t="shared" si="33"/>
        <v>17.583236233843632</v>
      </c>
      <c r="I197">
        <f t="shared" si="34"/>
        <v>1.6724909438434985</v>
      </c>
      <c r="J197">
        <f t="shared" si="35"/>
        <v>1.5799822369469156</v>
      </c>
    </row>
    <row r="198" spans="1:10" ht="15">
      <c r="A198" s="125">
        <v>804</v>
      </c>
      <c r="B198" s="125">
        <f t="shared" si="27"/>
        <v>2.565054165420352</v>
      </c>
      <c r="C198" s="125">
        <f t="shared" si="28"/>
        <v>3.9891386024836755</v>
      </c>
      <c r="D198" s="125">
        <f t="shared" si="29"/>
        <v>4.843026112079484</v>
      </c>
      <c r="E198" s="125">
        <f t="shared" si="30"/>
        <v>5.980689950330749</v>
      </c>
      <c r="F198" s="125">
        <f t="shared" si="31"/>
        <v>8.677510901250463</v>
      </c>
      <c r="G198" s="125">
        <f t="shared" si="32"/>
        <v>12.210876863295907</v>
      </c>
      <c r="H198" s="125">
        <f t="shared" si="33"/>
        <v>17.604763641420092</v>
      </c>
      <c r="I198">
        <f t="shared" si="34"/>
        <v>1.6745708605023097</v>
      </c>
      <c r="J198">
        <f t="shared" si="35"/>
        <v>1.5819471394675828</v>
      </c>
    </row>
    <row r="199" spans="1:10" ht="15">
      <c r="A199" s="125">
        <v>803</v>
      </c>
      <c r="B199" s="125">
        <f t="shared" si="27"/>
        <v>2.5682474354377174</v>
      </c>
      <c r="C199" s="125">
        <f t="shared" si="28"/>
        <v>3.9941023764716426</v>
      </c>
      <c r="D199" s="125">
        <f t="shared" si="29"/>
        <v>4.8490500851321094</v>
      </c>
      <c r="E199" s="125">
        <f t="shared" si="30"/>
        <v>5.988124340039893</v>
      </c>
      <c r="F199" s="125">
        <f t="shared" si="31"/>
        <v>8.688275924867055</v>
      </c>
      <c r="G199" s="125">
        <f t="shared" si="32"/>
        <v>12.225968369095645</v>
      </c>
      <c r="H199" s="125">
        <f t="shared" si="33"/>
        <v>17.62634340934923</v>
      </c>
      <c r="I199">
        <f t="shared" si="34"/>
        <v>1.6766559564188257</v>
      </c>
      <c r="J199">
        <f t="shared" si="35"/>
        <v>1.583916934958625</v>
      </c>
    </row>
    <row r="200" spans="1:10" ht="15">
      <c r="A200" s="125">
        <v>802</v>
      </c>
      <c r="B200" s="125">
        <f t="shared" si="27"/>
        <v>2.571448664717643</v>
      </c>
      <c r="C200" s="125">
        <f t="shared" si="28"/>
        <v>3.9990785138973397</v>
      </c>
      <c r="D200" s="125">
        <f t="shared" si="29"/>
        <v>4.855089053644333</v>
      </c>
      <c r="E200" s="125">
        <f t="shared" si="30"/>
        <v>5.995577218730932</v>
      </c>
      <c r="F200" s="125">
        <f t="shared" si="31"/>
        <v>8.699067639709774</v>
      </c>
      <c r="G200" s="125">
        <f t="shared" si="32"/>
        <v>12.24109708226968</v>
      </c>
      <c r="H200" s="125">
        <f t="shared" si="33"/>
        <v>17.647975727358773</v>
      </c>
      <c r="I200">
        <f t="shared" si="34"/>
        <v>1.6787462509612958</v>
      </c>
      <c r="J200">
        <f t="shared" si="35"/>
        <v>1.5858916417182587</v>
      </c>
    </row>
    <row r="201" spans="1:10" ht="15">
      <c r="A201" s="125">
        <v>801</v>
      </c>
      <c r="B201" s="125">
        <f t="shared" si="27"/>
        <v>2.574657883050077</v>
      </c>
      <c r="C201" s="125">
        <f t="shared" si="28"/>
        <v>4.004067060990569</v>
      </c>
      <c r="D201" s="125">
        <f t="shared" si="29"/>
        <v>4.861143073644495</v>
      </c>
      <c r="E201" s="125">
        <f t="shared" si="30"/>
        <v>6.003048655398312</v>
      </c>
      <c r="F201" s="125">
        <f t="shared" si="31"/>
        <v>8.709886144978633</v>
      </c>
      <c r="G201" s="125">
        <f t="shared" si="32"/>
        <v>12.256263140057962</v>
      </c>
      <c r="H201" s="125">
        <f t="shared" si="33"/>
        <v>17.669660786086656</v>
      </c>
      <c r="I201">
        <f t="shared" si="34"/>
        <v>1.6808417635946535</v>
      </c>
      <c r="J201">
        <f t="shared" si="35"/>
        <v>1.5878712781360482</v>
      </c>
    </row>
    <row r="202" spans="1:10" ht="15">
      <c r="A202" s="125">
        <v>800</v>
      </c>
      <c r="B202" s="125">
        <f t="shared" si="27"/>
        <v>2.5778751203737906</v>
      </c>
      <c r="C202" s="125">
        <f t="shared" si="28"/>
        <v>4.009068064211808</v>
      </c>
      <c r="D202" s="125">
        <f t="shared" si="29"/>
        <v>4.8672122014402435</v>
      </c>
      <c r="E202" s="125">
        <f t="shared" si="30"/>
        <v>6.010538719379868</v>
      </c>
      <c r="F202" s="125">
        <f t="shared" si="31"/>
        <v>8.720731540364854</v>
      </c>
      <c r="G202" s="125">
        <f t="shared" si="32"/>
        <v>12.271466680373585</v>
      </c>
      <c r="H202" s="125">
        <f t="shared" si="33"/>
        <v>17.691398777086395</v>
      </c>
      <c r="I202">
        <f t="shared" si="34"/>
        <v>1.682942513881124</v>
      </c>
      <c r="J202">
        <f t="shared" si="35"/>
        <v>1.5898558626934762</v>
      </c>
    </row>
    <row r="203" spans="1:10" ht="15">
      <c r="A203" s="125">
        <v>799</v>
      </c>
      <c r="B203" s="125">
        <f t="shared" si="27"/>
        <v>2.5811004067773133</v>
      </c>
      <c r="C203" s="125">
        <f t="shared" si="28"/>
        <v>4.014081570253655</v>
      </c>
      <c r="D203" s="125">
        <f t="shared" si="29"/>
        <v>4.873296493620262</v>
      </c>
      <c r="E203" s="125">
        <f t="shared" si="30"/>
        <v>6.018047480358972</v>
      </c>
      <c r="F203" s="125">
        <f t="shared" si="31"/>
        <v>8.731603926053953</v>
      </c>
      <c r="G203" s="125">
        <f t="shared" si="32"/>
        <v>12.286707841806905</v>
      </c>
      <c r="H203" s="125">
        <f t="shared" si="33"/>
        <v>17.71318989283255</v>
      </c>
      <c r="I203">
        <f t="shared" si="34"/>
        <v>1.6850485214808293</v>
      </c>
      <c r="J203">
        <f t="shared" si="35"/>
        <v>1.5918454139645188</v>
      </c>
    </row>
    <row r="204" spans="1:10" ht="15">
      <c r="A204" s="125">
        <v>798</v>
      </c>
      <c r="B204" s="125">
        <f t="shared" si="27"/>
        <v>2.5843337724998636</v>
      </c>
      <c r="C204" s="125">
        <f t="shared" si="28"/>
        <v>4.019107626042278</v>
      </c>
      <c r="D204" s="125">
        <f t="shared" si="29"/>
        <v>4.879396007056038</v>
      </c>
      <c r="E204" s="125">
        <f t="shared" si="30"/>
        <v>6.02557500836668</v>
      </c>
      <c r="F204" s="125">
        <f t="shared" si="31"/>
        <v>8.742503402728758</v>
      </c>
      <c r="G204" s="125">
        <f t="shared" si="32"/>
        <v>12.301986763629687</v>
      </c>
      <c r="H204" s="125">
        <f t="shared" si="33"/>
        <v>17.73503432672624</v>
      </c>
      <c r="I204">
        <f t="shared" si="34"/>
        <v>1.6871598061524034</v>
      </c>
      <c r="J204">
        <f t="shared" si="35"/>
        <v>1.593839950616225</v>
      </c>
    </row>
    <row r="205" spans="1:10" ht="15">
      <c r="A205" s="125">
        <v>797</v>
      </c>
      <c r="B205" s="125">
        <f t="shared" si="27"/>
        <v>2.587575247932298</v>
      </c>
      <c r="C205" s="125">
        <f t="shared" si="28"/>
        <v>4.024146278738872</v>
      </c>
      <c r="D205" s="125">
        <f t="shared" si="29"/>
        <v>4.885510798903625</v>
      </c>
      <c r="E205" s="125">
        <f t="shared" si="30"/>
        <v>6.033121373783903</v>
      </c>
      <c r="F205" s="125">
        <f t="shared" si="31"/>
        <v>8.753430071572518</v>
      </c>
      <c r="G205" s="125">
        <f t="shared" si="32"/>
        <v>12.317303585799278</v>
      </c>
      <c r="H205" s="125">
        <f t="shared" si="33"/>
        <v>17.756932273100656</v>
      </c>
      <c r="I205">
        <f t="shared" si="34"/>
        <v>1.68927638775361</v>
      </c>
      <c r="J205">
        <f t="shared" si="35"/>
        <v>1.5958394914092997</v>
      </c>
    </row>
    <row r="206" spans="1:10" ht="15">
      <c r="A206" s="125">
        <v>796</v>
      </c>
      <c r="B206" s="125">
        <f t="shared" si="27"/>
        <v>2.59082486361806</v>
      </c>
      <c r="C206" s="125">
        <f t="shared" si="28"/>
        <v>4.029197575741143</v>
      </c>
      <c r="D206" s="125">
        <f t="shared" si="29"/>
        <v>4.891640926605418</v>
      </c>
      <c r="E206" s="125">
        <f t="shared" si="30"/>
        <v>6.040686647343587</v>
      </c>
      <c r="F206" s="125">
        <f t="shared" si="31"/>
        <v>8.764384034271993</v>
      </c>
      <c r="G206" s="125">
        <f t="shared" si="32"/>
        <v>12.332658448962826</v>
      </c>
      <c r="H206" s="125">
        <f t="shared" si="33"/>
        <v>17.77888392722664</v>
      </c>
      <c r="I206">
        <f t="shared" si="34"/>
        <v>1.6913982862419639</v>
      </c>
      <c r="J206">
        <f t="shared" si="35"/>
        <v>1.5978440551986923</v>
      </c>
    </row>
    <row r="207" spans="1:10" ht="15">
      <c r="A207" s="125">
        <v>795</v>
      </c>
      <c r="B207" s="125">
        <f t="shared" si="27"/>
        <v>2.5940826502541414</v>
      </c>
      <c r="C207" s="125">
        <f t="shared" si="28"/>
        <v>4.03426156468478</v>
      </c>
      <c r="D207" s="125">
        <f t="shared" si="29"/>
        <v>4.8977864478919555</v>
      </c>
      <c r="E207" s="125">
        <f t="shared" si="30"/>
        <v>6.048270900132929</v>
      </c>
      <c r="F207" s="125">
        <f t="shared" si="31"/>
        <v>8.775365393020602</v>
      </c>
      <c r="G207" s="125">
        <f t="shared" si="32"/>
        <v>12.348051494461492</v>
      </c>
      <c r="H207" s="125">
        <f t="shared" si="33"/>
        <v>17.80088948531832</v>
      </c>
      <c r="I207">
        <f t="shared" si="34"/>
        <v>1.6935255216753584</v>
      </c>
      <c r="J207">
        <f t="shared" si="35"/>
        <v>1.5998536609341896</v>
      </c>
    </row>
    <row r="208" spans="1:10" ht="15">
      <c r="A208" s="125">
        <v>794</v>
      </c>
      <c r="B208" s="125">
        <f t="shared" si="27"/>
        <v>2.5973486386920466</v>
      </c>
      <c r="C208" s="125">
        <f t="shared" si="28"/>
        <v>4.039338293444955</v>
      </c>
      <c r="D208" s="125">
        <f t="shared" si="29"/>
        <v>4.903947420783727</v>
      </c>
      <c r="E208" s="125">
        <f t="shared" si="30"/>
        <v>6.055874203595578</v>
      </c>
      <c r="F208" s="125">
        <f t="shared" si="31"/>
        <v>8.786374250521561</v>
      </c>
      <c r="G208" s="125">
        <f t="shared" si="32"/>
        <v>12.363482864334753</v>
      </c>
      <c r="H208" s="125">
        <f t="shared" si="33"/>
        <v>17.822949144538715</v>
      </c>
      <c r="I208">
        <f t="shared" si="34"/>
        <v>1.6956581142126979</v>
      </c>
      <c r="J208">
        <f t="shared" si="35"/>
        <v>1.6018683276610117</v>
      </c>
    </row>
    <row r="209" spans="1:10" ht="15">
      <c r="A209" s="125">
        <v>793</v>
      </c>
      <c r="B209" s="125">
        <f t="shared" si="27"/>
        <v>2.600622859938764</v>
      </c>
      <c r="C209" s="125">
        <f t="shared" si="28"/>
        <v>4.044427810137831</v>
      </c>
      <c r="D209" s="125">
        <f t="shared" si="29"/>
        <v>4.9101239035929884</v>
      </c>
      <c r="E209" s="125">
        <f t="shared" si="30"/>
        <v>6.063496629533881</v>
      </c>
      <c r="F209" s="125">
        <f t="shared" si="31"/>
        <v>8.797410709991064</v>
      </c>
      <c r="G209" s="125">
        <f t="shared" si="32"/>
        <v>12.378952701324666</v>
      </c>
      <c r="H209" s="125">
        <f t="shared" si="33"/>
        <v>17.845063103005476</v>
      </c>
      <c r="I209">
        <f t="shared" si="34"/>
        <v>1.6977960841145336</v>
      </c>
      <c r="J209">
        <f t="shared" si="35"/>
        <v>1.6038880745204147</v>
      </c>
    </row>
    <row r="210" spans="1:10" ht="15">
      <c r="A210" s="125">
        <v>792</v>
      </c>
      <c r="B210" s="125">
        <f t="shared" si="27"/>
        <v>2.6039053451577505</v>
      </c>
      <c r="C210" s="125">
        <f t="shared" si="28"/>
        <v>4.049530163122075</v>
      </c>
      <c r="D210" s="125">
        <f t="shared" si="29"/>
        <v>4.9163159549256035</v>
      </c>
      <c r="E210" s="125">
        <f t="shared" si="30"/>
        <v>6.071138250111133</v>
      </c>
      <c r="F210" s="125">
        <f t="shared" si="31"/>
        <v>8.808474875161487</v>
      </c>
      <c r="G210" s="125">
        <f t="shared" si="32"/>
        <v>12.394461148880238</v>
      </c>
      <c r="H210" s="125">
        <f t="shared" si="33"/>
        <v>17.867231559796597</v>
      </c>
      <c r="I210">
        <f t="shared" si="34"/>
        <v>1.6999394517437052</v>
      </c>
      <c r="J210">
        <f t="shared" si="35"/>
        <v>1.6059129207502956</v>
      </c>
    </row>
    <row r="211" spans="1:10" ht="15">
      <c r="A211" s="125">
        <v>791</v>
      </c>
      <c r="B211" s="125">
        <f t="shared" si="27"/>
        <v>2.607196125669917</v>
      </c>
      <c r="C211" s="125">
        <f t="shared" si="28"/>
        <v>4.054645401000392</v>
      </c>
      <c r="D211" s="125">
        <f t="shared" si="29"/>
        <v>4.92252363368289</v>
      </c>
      <c r="E211" s="125">
        <f t="shared" si="30"/>
        <v>6.078799137853842</v>
      </c>
      <c r="F211" s="125">
        <f t="shared" si="31"/>
        <v>8.819566850284609</v>
      </c>
      <c r="G211" s="125">
        <f t="shared" si="32"/>
        <v>12.410008351161755</v>
      </c>
      <c r="H211" s="125">
        <f t="shared" si="33"/>
        <v>17.889454714956187</v>
      </c>
      <c r="I211">
        <f t="shared" si="34"/>
        <v>1.702088237565988</v>
      </c>
      <c r="J211">
        <f t="shared" si="35"/>
        <v>1.6079428856858038</v>
      </c>
    </row>
    <row r="212" spans="1:10" ht="15">
      <c r="A212" s="125">
        <v>790</v>
      </c>
      <c r="B212" s="125">
        <f t="shared" si="27"/>
        <v>2.6104952329546243</v>
      </c>
      <c r="C212" s="125">
        <f t="shared" si="28"/>
        <v>4.0597735726210615</v>
      </c>
      <c r="D212" s="125">
        <f t="shared" si="29"/>
        <v>4.928746999063484</v>
      </c>
      <c r="E212" s="125">
        <f t="shared" si="30"/>
        <v>6.08647936565402</v>
      </c>
      <c r="F212" s="125">
        <f t="shared" si="31"/>
        <v>8.830686740134858</v>
      </c>
      <c r="G212" s="125">
        <f t="shared" si="32"/>
        <v>12.425594453045205</v>
      </c>
      <c r="H212" s="125">
        <f t="shared" si="33"/>
        <v>17.911732769500297</v>
      </c>
      <c r="I212">
        <f t="shared" si="34"/>
        <v>1.7042424621507422</v>
      </c>
      <c r="J212">
        <f t="shared" si="35"/>
        <v>1.609977988759956</v>
      </c>
    </row>
    <row r="213" spans="1:10" ht="15">
      <c r="A213" s="125">
        <v>789</v>
      </c>
      <c r="B213" s="125">
        <f t="shared" si="27"/>
        <v>2.613802698650687</v>
      </c>
      <c r="C213" s="125">
        <f t="shared" si="28"/>
        <v>4.064914727079492</v>
      </c>
      <c r="D213" s="125">
        <f t="shared" si="29"/>
        <v>4.934986110565215</v>
      </c>
      <c r="E213" s="125">
        <f t="shared" si="30"/>
        <v>6.094179006771481</v>
      </c>
      <c r="F213" s="125">
        <f t="shared" si="31"/>
        <v>8.841834650012592</v>
      </c>
      <c r="G213" s="125">
        <f t="shared" si="32"/>
        <v>12.44121960012669</v>
      </c>
      <c r="H213" s="125">
        <f t="shared" si="33"/>
        <v>17.934065925422768</v>
      </c>
      <c r="I213">
        <f t="shared" si="34"/>
        <v>1.7064021461715713</v>
      </c>
      <c r="J213">
        <f t="shared" si="35"/>
        <v>1.612018249504256</v>
      </c>
    </row>
    <row r="214" spans="1:10" ht="15">
      <c r="A214" s="125">
        <v>788</v>
      </c>
      <c r="B214" s="125">
        <f t="shared" si="27"/>
        <v>2.6171185545573823</v>
      </c>
      <c r="C214" s="125">
        <f t="shared" si="28"/>
        <v>4.070068913719786</v>
      </c>
      <c r="D214" s="125">
        <f t="shared" si="29"/>
        <v>4.941241027986998</v>
      </c>
      <c r="E214" s="125">
        <f t="shared" si="30"/>
        <v>6.1018981348361665</v>
      </c>
      <c r="F214" s="125">
        <f t="shared" si="31"/>
        <v>8.853010685747382</v>
      </c>
      <c r="G214" s="125">
        <f t="shared" si="32"/>
        <v>12.456883938726888</v>
      </c>
      <c r="H214" s="125">
        <f t="shared" si="33"/>
        <v>17.95645438570115</v>
      </c>
      <c r="I214">
        <f t="shared" si="34"/>
        <v>1.7085673104069812</v>
      </c>
      <c r="J214">
        <f t="shared" si="35"/>
        <v>1.6140636875493204</v>
      </c>
    </row>
    <row r="215" spans="1:10" ht="15">
      <c r="A215" s="125">
        <v>787</v>
      </c>
      <c r="B215" s="125">
        <f t="shared" si="27"/>
        <v>2.6204428326354705</v>
      </c>
      <c r="C215" s="125">
        <f t="shared" si="28"/>
        <v>4.075236182136312</v>
      </c>
      <c r="D215" s="125">
        <f t="shared" si="29"/>
        <v>4.947511811430744</v>
      </c>
      <c r="E215" s="125">
        <f t="shared" si="30"/>
        <v>6.10963682385048</v>
      </c>
      <c r="F215" s="125">
        <f t="shared" si="31"/>
        <v>8.864214953701355</v>
      </c>
      <c r="G215" s="125">
        <f t="shared" si="32"/>
        <v>12.472587615895566</v>
      </c>
      <c r="H215" s="125">
        <f t="shared" si="33"/>
        <v>17.978898354302622</v>
      </c>
      <c r="I215">
        <f t="shared" si="34"/>
        <v>1.7107379757410481</v>
      </c>
      <c r="J215">
        <f t="shared" si="35"/>
        <v>1.616114322625506</v>
      </c>
    </row>
    <row r="216" spans="1:10" ht="15">
      <c r="A216" s="125">
        <v>786</v>
      </c>
      <c r="B216" s="125">
        <f t="shared" si="27"/>
        <v>2.6237755650082213</v>
      </c>
      <c r="C216" s="125">
        <f t="shared" si="28"/>
        <v>4.080416582175298</v>
      </c>
      <c r="D216" s="125">
        <f t="shared" si="29"/>
        <v>4.953798521303272</v>
      </c>
      <c r="E216" s="125">
        <f t="shared" si="30"/>
        <v>6.1173951481916475</v>
      </c>
      <c r="F216" s="125">
        <f t="shared" si="31"/>
        <v>8.875447560772521</v>
      </c>
      <c r="G216" s="125">
        <f t="shared" si="32"/>
        <v>12.488330779416087</v>
      </c>
      <c r="H216" s="125">
        <f t="shared" si="33"/>
        <v>18.00139803618998</v>
      </c>
      <c r="I216">
        <f t="shared" si="34"/>
        <v>1.7129141631640892</v>
      </c>
      <c r="J216">
        <f t="shared" si="35"/>
        <v>1.6181701745635457</v>
      </c>
    </row>
    <row r="217" spans="1:10" ht="15">
      <c r="A217" s="125">
        <v>785</v>
      </c>
      <c r="B217" s="125">
        <f t="shared" si="27"/>
        <v>2.627116783962444</v>
      </c>
      <c r="C217" s="125">
        <f t="shared" si="28"/>
        <v>4.085610163936428</v>
      </c>
      <c r="D217" s="125">
        <f t="shared" si="29"/>
        <v>4.96010121831825</v>
      </c>
      <c r="E217" s="125">
        <f t="shared" si="30"/>
        <v>6.125173182614082</v>
      </c>
      <c r="F217" s="125">
        <f t="shared" si="31"/>
        <v>8.886708614398156</v>
      </c>
      <c r="G217" s="125">
        <f t="shared" si="32"/>
        <v>12.504113577809976</v>
      </c>
      <c r="H217" s="125">
        <f t="shared" si="33"/>
        <v>18.023953637327683</v>
      </c>
      <c r="I217">
        <f t="shared" si="34"/>
        <v>1.7150958937733378</v>
      </c>
      <c r="J217">
        <f t="shared" si="35"/>
        <v>1.620231263295188</v>
      </c>
    </row>
    <row r="218" spans="1:10" ht="15">
      <c r="A218" s="125">
        <v>784</v>
      </c>
      <c r="B218" s="125">
        <f t="shared" si="27"/>
        <v>2.630466521949536</v>
      </c>
      <c r="C218" s="125">
        <f t="shared" si="28"/>
        <v>4.090816977774455</v>
      </c>
      <c r="D218" s="125">
        <f t="shared" si="29"/>
        <v>4.966419963498142</v>
      </c>
      <c r="E218" s="125">
        <f t="shared" si="30"/>
        <v>6.132971002251787</v>
      </c>
      <c r="F218" s="125">
        <f t="shared" si="31"/>
        <v>8.897998222558199</v>
      </c>
      <c r="G218" s="125">
        <f t="shared" si="32"/>
        <v>12.519936160341526</v>
      </c>
      <c r="H218" s="125">
        <f t="shared" si="33"/>
        <v>18.046565364687908</v>
      </c>
      <c r="I218">
        <f t="shared" si="34"/>
        <v>1.717283188773627</v>
      </c>
      <c r="J218">
        <f t="shared" si="35"/>
        <v>1.622297608853839</v>
      </c>
    </row>
    <row r="219" spans="1:10" ht="15">
      <c r="A219" s="125">
        <v>783</v>
      </c>
      <c r="B219" s="125">
        <f t="shared" si="27"/>
        <v>2.633824811586525</v>
      </c>
      <c r="C219" s="125">
        <f t="shared" si="28"/>
        <v>4.096037074300826</v>
      </c>
      <c r="D219" s="125">
        <f t="shared" si="29"/>
        <v>4.972754818176173</v>
      </c>
      <c r="E219" s="125">
        <f t="shared" si="30"/>
        <v>6.140788682620759</v>
      </c>
      <c r="F219" s="125">
        <f t="shared" si="31"/>
        <v>8.909316493778672</v>
      </c>
      <c r="G219" s="125">
        <f t="shared" si="32"/>
        <v>12.53579867702242</v>
      </c>
      <c r="H219" s="125">
        <f t="shared" si="33"/>
        <v>18.069233426256663</v>
      </c>
      <c r="I219">
        <f t="shared" si="34"/>
        <v>1.7194760694780746</v>
      </c>
      <c r="J219">
        <f t="shared" si="35"/>
        <v>1.6243692313752134</v>
      </c>
    </row>
    <row r="220" spans="1:10" ht="15">
      <c r="A220" s="125">
        <v>782</v>
      </c>
      <c r="B220" s="125">
        <f t="shared" si="27"/>
        <v>2.637191685657135</v>
      </c>
      <c r="C220" s="125">
        <f t="shared" si="28"/>
        <v>4.10127050438532</v>
      </c>
      <c r="D220" s="125">
        <f t="shared" si="29"/>
        <v>4.979105843998312</v>
      </c>
      <c r="E220" s="125">
        <f t="shared" si="30"/>
        <v>6.148626299621416</v>
      </c>
      <c r="F220" s="125">
        <f t="shared" si="31"/>
        <v>8.92066353713513</v>
      </c>
      <c r="G220" s="125">
        <f t="shared" si="32"/>
        <v>12.551701278616386</v>
      </c>
      <c r="H220" s="125">
        <f t="shared" si="33"/>
        <v>18.091958031039965</v>
      </c>
      <c r="I220">
        <f t="shared" si="34"/>
        <v>1.7216745573087773</v>
      </c>
      <c r="J220">
        <f t="shared" si="35"/>
        <v>1.6264461510979862</v>
      </c>
    </row>
    <row r="221" spans="1:10" ht="15">
      <c r="A221" s="125">
        <v>781</v>
      </c>
      <c r="B221" s="125">
        <f t="shared" si="27"/>
        <v>2.640567177112844</v>
      </c>
      <c r="C221" s="125">
        <f t="shared" si="28"/>
        <v>4.1065173191576925</v>
      </c>
      <c r="D221" s="125">
        <f t="shared" si="29"/>
        <v>4.9854731029252575</v>
      </c>
      <c r="E221" s="125">
        <f t="shared" si="30"/>
        <v>6.156483929541051</v>
      </c>
      <c r="F221" s="125">
        <f t="shared" si="31"/>
        <v>8.932039462256144</v>
      </c>
      <c r="G221" s="125">
        <f t="shared" si="32"/>
        <v>12.56764411664392</v>
      </c>
      <c r="H221" s="125">
        <f t="shared" si="33"/>
        <v>18.114739389070028</v>
      </c>
      <c r="I221">
        <f t="shared" si="34"/>
        <v>1.723878673797505</v>
      </c>
      <c r="J221">
        <f t="shared" si="35"/>
        <v>1.6285283883644535</v>
      </c>
    </row>
    <row r="222" spans="1:10" ht="15">
      <c r="A222" s="125">
        <v>780</v>
      </c>
      <c r="B222" s="125">
        <f t="shared" si="27"/>
        <v>2.643951319073965</v>
      </c>
      <c r="C222" s="125">
        <f t="shared" si="28"/>
        <v>4.111777570009347</v>
      </c>
      <c r="D222" s="125">
        <f t="shared" si="29"/>
        <v>4.991856657234456</v>
      </c>
      <c r="E222" s="125">
        <f t="shared" si="30"/>
        <v>6.164361649056289</v>
      </c>
      <c r="F222" s="125">
        <f t="shared" si="31"/>
        <v>8.943444379326788</v>
      </c>
      <c r="G222" s="125">
        <f t="shared" si="32"/>
        <v>12.583627343387004</v>
      </c>
      <c r="H222" s="125">
        <f t="shared" si="33"/>
        <v>18.137577711411517</v>
      </c>
      <c r="I222">
        <f t="shared" si="34"/>
        <v>1.726088440586407</v>
      </c>
      <c r="J222">
        <f t="shared" si="35"/>
        <v>1.630615963621196</v>
      </c>
    </row>
    <row r="223" spans="1:10" ht="15">
      <c r="A223" s="125">
        <v>779</v>
      </c>
      <c r="B223" s="125">
        <f t="shared" si="27"/>
        <v>2.647344144830726</v>
      </c>
      <c r="C223" s="125">
        <f t="shared" si="28"/>
        <v>4.117051308595004</v>
      </c>
      <c r="D223" s="125">
        <f t="shared" si="29"/>
        <v>4.998256569522126</v>
      </c>
      <c r="E223" s="125">
        <f t="shared" si="30"/>
        <v>6.172259535235574</v>
      </c>
      <c r="F223" s="125">
        <f t="shared" si="31"/>
        <v>8.954878399092188</v>
      </c>
      <c r="G223" s="125">
        <f t="shared" si="32"/>
        <v>12.59965111189387</v>
      </c>
      <c r="H223" s="125">
        <f t="shared" si="33"/>
        <v>18.160473210167837</v>
      </c>
      <c r="I223">
        <f t="shared" si="34"/>
        <v>1.7283038794287173</v>
      </c>
      <c r="J223">
        <f t="shared" si="35"/>
        <v>1.632708897419747</v>
      </c>
    </row>
    <row r="224" spans="1:10" ht="15">
      <c r="A224" s="125">
        <v>778</v>
      </c>
      <c r="B224" s="125">
        <f t="shared" si="27"/>
        <v>2.65074568784436</v>
      </c>
      <c r="C224" s="125">
        <f t="shared" si="28"/>
        <v>4.122338586834386</v>
      </c>
      <c r="D224" s="125">
        <f t="shared" si="29"/>
        <v>5.0046729027052965</v>
      </c>
      <c r="E224" s="125">
        <f t="shared" si="30"/>
        <v>6.180177665541681</v>
      </c>
      <c r="F224" s="125">
        <f t="shared" si="31"/>
        <v>8.96634163286105</v>
      </c>
      <c r="G224" s="125">
        <f t="shared" si="32"/>
        <v>12.615715575983817</v>
      </c>
      <c r="H224" s="125">
        <f t="shared" si="33"/>
        <v>18.18342609848749</v>
      </c>
      <c r="I224">
        <f t="shared" si="34"/>
        <v>1.7305250121894695</v>
      </c>
      <c r="J224">
        <f t="shared" si="35"/>
        <v>1.6348072104172684</v>
      </c>
    </row>
    <row r="225" spans="1:10" ht="15">
      <c r="A225" s="125">
        <v>777</v>
      </c>
      <c r="B225" s="125">
        <f t="shared" si="27"/>
        <v>2.6541559817482034</v>
      </c>
      <c r="C225" s="125">
        <f t="shared" si="28"/>
        <v>4.127639456913924</v>
      </c>
      <c r="D225" s="125">
        <f t="shared" si="29"/>
        <v>5.011105720023861</v>
      </c>
      <c r="E225" s="125">
        <f t="shared" si="30"/>
        <v>6.188116117834222</v>
      </c>
      <c r="F225" s="125">
        <f t="shared" si="31"/>
        <v>8.977834192509276</v>
      </c>
      <c r="G225" s="125">
        <f t="shared" si="32"/>
        <v>12.631820890252055</v>
      </c>
      <c r="H225" s="125">
        <f t="shared" si="33"/>
        <v>18.20643659057044</v>
      </c>
      <c r="I225">
        <f t="shared" si="34"/>
        <v>1.732751860846216</v>
      </c>
      <c r="J225">
        <f t="shared" si="35"/>
        <v>1.6369109233772285</v>
      </c>
    </row>
    <row r="226" spans="1:10" ht="15">
      <c r="A226" s="125">
        <v>776</v>
      </c>
      <c r="B226" s="125">
        <f t="shared" si="27"/>
        <v>2.657575060348809</v>
      </c>
      <c r="C226" s="125">
        <f t="shared" si="28"/>
        <v>4.1329539712884715</v>
      </c>
      <c r="D226" s="125">
        <f t="shared" si="29"/>
        <v>5.017555085042658</v>
      </c>
      <c r="E226" s="125">
        <f t="shared" si="30"/>
        <v>6.196074970372208</v>
      </c>
      <c r="F226" s="125">
        <f t="shared" si="31"/>
        <v>8.989356190483536</v>
      </c>
      <c r="G226" s="125">
        <f t="shared" si="32"/>
        <v>12.647967210074567</v>
      </c>
      <c r="H226" s="125">
        <f t="shared" si="33"/>
        <v>18.22950490167455</v>
      </c>
      <c r="I226">
        <f t="shared" si="34"/>
        <v>1.7349844474897524</v>
      </c>
      <c r="J226">
        <f t="shared" si="35"/>
        <v>1.6390200571700881</v>
      </c>
    </row>
    <row r="227" spans="1:10" ht="15">
      <c r="A227" s="125">
        <v>775</v>
      </c>
      <c r="B227" s="125">
        <f t="shared" si="27"/>
        <v>2.661002957627056</v>
      </c>
      <c r="C227" s="125">
        <f t="shared" si="28"/>
        <v>4.13828218268303</v>
      </c>
      <c r="D227" s="125">
        <f t="shared" si="29"/>
        <v>5.0240210616535546</v>
      </c>
      <c r="E227" s="125">
        <f t="shared" si="30"/>
        <v>6.204054301816591</v>
      </c>
      <c r="F227" s="125">
        <f t="shared" si="31"/>
        <v>9.00090773980494</v>
      </c>
      <c r="G227" s="125">
        <f t="shared" si="32"/>
        <v>12.664154691613044</v>
      </c>
      <c r="H227" s="125">
        <f t="shared" si="33"/>
        <v>18.252631248122075</v>
      </c>
      <c r="I227">
        <f t="shared" si="34"/>
        <v>1.7372227943248477</v>
      </c>
      <c r="J227">
        <f t="shared" si="35"/>
        <v>1.641134632773989</v>
      </c>
    </row>
    <row r="228" spans="1:10" ht="15">
      <c r="A228" s="125">
        <v>774</v>
      </c>
      <c r="B228" s="125">
        <f t="shared" si="27"/>
        <v>2.6644397077392776</v>
      </c>
      <c r="C228" s="125">
        <f t="shared" si="28"/>
        <v>4.143624144094486</v>
      </c>
      <c r="D228" s="125">
        <f t="shared" si="29"/>
        <v>5.030503714077545</v>
      </c>
      <c r="E228" s="125">
        <f t="shared" si="30"/>
        <v>6.212054191232862</v>
      </c>
      <c r="F228" s="125">
        <f t="shared" si="31"/>
        <v>9.012488954072685</v>
      </c>
      <c r="G228" s="125">
        <f t="shared" si="32"/>
        <v>12.680383491819818</v>
      </c>
      <c r="H228" s="125">
        <f t="shared" si="33"/>
        <v>18.27581584730618</v>
      </c>
      <c r="I228">
        <f t="shared" si="34"/>
        <v>1.73946692367098</v>
      </c>
      <c r="J228">
        <f t="shared" si="35"/>
        <v>1.64325467127545</v>
      </c>
    </row>
    <row r="229" spans="1:10" ht="15">
      <c r="A229" s="125">
        <v>773</v>
      </c>
      <c r="B229" s="125">
        <f t="shared" si="27"/>
        <v>2.6678853450183957</v>
      </c>
      <c r="C229" s="125">
        <f t="shared" si="28"/>
        <v>4.14897990879337</v>
      </c>
      <c r="D229" s="125">
        <f t="shared" si="29"/>
        <v>5.037003106866885</v>
      </c>
      <c r="E229" s="125">
        <f t="shared" si="30"/>
        <v>6.220074718093641</v>
      </c>
      <c r="F229" s="125">
        <f t="shared" si="31"/>
        <v>9.024099947467747</v>
      </c>
      <c r="G229" s="125">
        <f t="shared" si="32"/>
        <v>12.696653768442866</v>
      </c>
      <c r="H229" s="125">
        <f t="shared" si="33"/>
        <v>18.29905891769751</v>
      </c>
      <c r="I229">
        <f t="shared" si="34"/>
        <v>1.7417168579630788</v>
      </c>
      <c r="J229">
        <f t="shared" si="35"/>
        <v>1.645380193870069</v>
      </c>
    </row>
    <row r="230" spans="1:10" ht="15">
      <c r="A230" s="125">
        <v>772</v>
      </c>
      <c r="B230" s="125">
        <f t="shared" si="27"/>
        <v>2.6713399039750616</v>
      </c>
      <c r="C230" s="125">
        <f t="shared" si="28"/>
        <v>4.154349530325626</v>
      </c>
      <c r="D230" s="125">
        <f t="shared" si="29"/>
        <v>5.043519304907215</v>
      </c>
      <c r="E230" s="125">
        <f t="shared" si="30"/>
        <v>6.228115962281301</v>
      </c>
      <c r="F230" s="125">
        <f t="shared" si="31"/>
        <v>9.035740834756604</v>
      </c>
      <c r="G230" s="125">
        <f t="shared" si="32"/>
        <v>12.712965680030822</v>
      </c>
      <c r="H230" s="125">
        <f t="shared" si="33"/>
        <v>18.322360678850814</v>
      </c>
      <c r="I230">
        <f t="shared" si="34"/>
        <v>1.7439726197522714</v>
      </c>
      <c r="J230">
        <f t="shared" si="35"/>
        <v>1.6475112218632264</v>
      </c>
    </row>
    <row r="231" spans="1:10" ht="15">
      <c r="A231" s="125">
        <v>771</v>
      </c>
      <c r="B231" s="125">
        <f t="shared" si="27"/>
        <v>2.674803419298808</v>
      </c>
      <c r="C231" s="125">
        <f t="shared" si="28"/>
        <v>4.159733062514387</v>
      </c>
      <c r="D231" s="125">
        <f t="shared" si="29"/>
        <v>5.050052373419725</v>
      </c>
      <c r="E231" s="125">
        <f t="shared" si="30"/>
        <v>6.2361780040906165</v>
      </c>
      <c r="F231" s="125">
        <f t="shared" si="31"/>
        <v>9.047411731294993</v>
      </c>
      <c r="G231" s="125">
        <f t="shared" si="32"/>
        <v>12.729319385938057</v>
      </c>
      <c r="H231" s="125">
        <f t="shared" si="33"/>
        <v>18.345721351411616</v>
      </c>
      <c r="I231">
        <f t="shared" si="34"/>
        <v>1.7462342317066375</v>
      </c>
      <c r="J231">
        <f t="shared" si="35"/>
        <v>1.6496477766707998</v>
      </c>
    </row>
    <row r="232" spans="1:10" ht="15">
      <c r="A232" s="125">
        <v>770</v>
      </c>
      <c r="B232" s="125">
        <f t="shared" si="27"/>
        <v>2.678275925859211</v>
      </c>
      <c r="C232" s="125">
        <f t="shared" si="28"/>
        <v>4.165130559461769</v>
      </c>
      <c r="D232" s="125">
        <f t="shared" si="29"/>
        <v>5.056602377963317</v>
      </c>
      <c r="E232" s="125">
        <f t="shared" si="30"/>
        <v>6.2442609242314155</v>
      </c>
      <c r="F232" s="125">
        <f t="shared" si="31"/>
        <v>9.05911275303168</v>
      </c>
      <c r="G232" s="125">
        <f t="shared" si="32"/>
        <v>12.74571504632976</v>
      </c>
      <c r="H232" s="125">
        <f t="shared" si="33"/>
        <v>18.369141157122943</v>
      </c>
      <c r="I232">
        <f t="shared" si="34"/>
        <v>1.748501716611967</v>
      </c>
      <c r="J232">
        <f t="shared" si="35"/>
        <v>1.6517898798198778</v>
      </c>
    </row>
    <row r="233" spans="1:10" ht="15">
      <c r="A233" s="125">
        <v>769</v>
      </c>
      <c r="B233" s="125">
        <f t="shared" si="27"/>
        <v>2.681757458707054</v>
      </c>
      <c r="C233" s="125">
        <f t="shared" si="28"/>
        <v>4.170542075550691</v>
      </c>
      <c r="D233" s="125">
        <f t="shared" si="29"/>
        <v>5.0631693844367955</v>
      </c>
      <c r="E233" s="125">
        <f t="shared" si="30"/>
        <v>6.25236480383127</v>
      </c>
      <c r="F233" s="125">
        <f t="shared" si="31"/>
        <v>9.070844016512275</v>
      </c>
      <c r="G233" s="125">
        <f t="shared" si="32"/>
        <v>12.762152822187115</v>
      </c>
      <c r="H233" s="125">
        <f t="shared" si="33"/>
        <v>18.392620318832076</v>
      </c>
      <c r="I233">
        <f t="shared" si="34"/>
        <v>1.7507750973725258</v>
      </c>
      <c r="J233">
        <f t="shared" si="35"/>
        <v>1.6539375529494866</v>
      </c>
    </row>
    <row r="234" spans="1:10" ht="15">
      <c r="A234" s="125">
        <v>768</v>
      </c>
      <c r="B234" s="125">
        <f t="shared" si="27"/>
        <v>2.6852480530755143</v>
      </c>
      <c r="C234" s="125">
        <f t="shared" si="28"/>
        <v>4.17596766544669</v>
      </c>
      <c r="D234" s="125">
        <f t="shared" si="29"/>
        <v>5.069753459081073</v>
      </c>
      <c r="E234" s="125">
        <f t="shared" si="30"/>
        <v>6.260489724438192</v>
      </c>
      <c r="F234" s="125">
        <f t="shared" si="31"/>
        <v>9.082605638883061</v>
      </c>
      <c r="G234" s="125">
        <f t="shared" si="32"/>
        <v>12.778632875312441</v>
      </c>
      <c r="H234" s="125">
        <f t="shared" si="33"/>
        <v>18.416159060497385</v>
      </c>
      <c r="I234">
        <f t="shared" si="34"/>
        <v>1.7530543970118253</v>
      </c>
      <c r="J234">
        <f t="shared" si="35"/>
        <v>1.6560908178113154</v>
      </c>
    </row>
    <row r="235" spans="1:10" ht="15">
      <c r="A235" s="125">
        <v>767</v>
      </c>
      <c r="B235" s="125">
        <f t="shared" si="27"/>
        <v>2.688747744381343</v>
      </c>
      <c r="C235" s="125">
        <f t="shared" si="28"/>
        <v>4.181407384099751</v>
      </c>
      <c r="D235" s="125">
        <f t="shared" si="29"/>
        <v>5.076354668481391</v>
      </c>
      <c r="E235" s="125">
        <f t="shared" si="30"/>
        <v>6.268635768023365</v>
      </c>
      <c r="F235" s="125">
        <f t="shared" si="31"/>
        <v>9.09439773789487</v>
      </c>
      <c r="G235" s="125">
        <f t="shared" si="32"/>
        <v>12.79515536833444</v>
      </c>
      <c r="H235" s="125">
        <f t="shared" si="33"/>
        <v>18.439757607195194</v>
      </c>
      <c r="I235">
        <f t="shared" si="34"/>
        <v>1.7553396386734026</v>
      </c>
      <c r="J235">
        <f t="shared" si="35"/>
        <v>1.6582496962704514</v>
      </c>
    </row>
    <row r="236" spans="1:10" ht="15">
      <c r="A236" s="125">
        <v>766</v>
      </c>
      <c r="B236" s="125">
        <f t="shared" si="27"/>
        <v>2.6922565682260684</v>
      </c>
      <c r="C236" s="125">
        <f t="shared" si="28"/>
        <v>4.186861286746181</v>
      </c>
      <c r="D236" s="125">
        <f t="shared" si="29"/>
        <v>5.082973079569553</v>
      </c>
      <c r="E236" s="125">
        <f t="shared" si="30"/>
        <v>6.276803016983885</v>
      </c>
      <c r="F236" s="125">
        <f t="shared" si="31"/>
        <v>9.106220431906964</v>
      </c>
      <c r="G236" s="125">
        <f t="shared" si="32"/>
        <v>12.811720464713444</v>
      </c>
      <c r="H236" s="125">
        <f t="shared" si="33"/>
        <v>18.463416185126686</v>
      </c>
      <c r="I236">
        <f t="shared" si="34"/>
        <v>1.7576308456216</v>
      </c>
      <c r="J236">
        <f t="shared" si="35"/>
        <v>1.6604142103061215</v>
      </c>
    </row>
    <row r="237" spans="1:10" ht="15">
      <c r="A237" s="125">
        <v>765</v>
      </c>
      <c r="B237" s="125">
        <f t="shared" si="27"/>
        <v>2.6957745603971968</v>
      </c>
      <c r="C237" s="125">
        <f t="shared" si="28"/>
        <v>4.19232942891045</v>
      </c>
      <c r="D237" s="125">
        <f t="shared" si="29"/>
        <v>5.089608759626191</v>
      </c>
      <c r="E237" s="125">
        <f t="shared" si="30"/>
        <v>6.284991554145533</v>
      </c>
      <c r="F237" s="125">
        <f t="shared" si="31"/>
        <v>9.118073839890986</v>
      </c>
      <c r="G237" s="125">
        <f t="shared" si="32"/>
        <v>12.828328328746723</v>
      </c>
      <c r="H237" s="125">
        <f t="shared" si="33"/>
        <v>18.48713502162489</v>
      </c>
      <c r="I237">
        <f t="shared" si="34"/>
        <v>1.7599280412423557</v>
      </c>
      <c r="J237">
        <f t="shared" si="35"/>
        <v>1.6625843820124346</v>
      </c>
    </row>
    <row r="238" spans="1:10" ht="15">
      <c r="A238" s="125">
        <v>764</v>
      </c>
      <c r="B238" s="125">
        <f t="shared" si="27"/>
        <v>2.6993017568694317</v>
      </c>
      <c r="C238" s="125">
        <f t="shared" si="28"/>
        <v>4.197811866407091</v>
      </c>
      <c r="D238" s="125">
        <f t="shared" si="29"/>
        <v>5.09626177628303</v>
      </c>
      <c r="E238" s="125">
        <f t="shared" si="30"/>
        <v>6.2932014627655555</v>
      </c>
      <c r="F238" s="125">
        <f t="shared" si="31"/>
        <v>9.129958081434891</v>
      </c>
      <c r="G238" s="125">
        <f t="shared" si="32"/>
        <v>12.844979125573808</v>
      </c>
      <c r="H238" s="125">
        <f t="shared" si="33"/>
        <v>18.510914345161698</v>
      </c>
      <c r="I238">
        <f t="shared" si="34"/>
        <v>1.762231249044</v>
      </c>
      <c r="J238">
        <f t="shared" si="35"/>
        <v>1.6647602335991358</v>
      </c>
    </row>
    <row r="239" spans="1:10" ht="15">
      <c r="A239" s="125">
        <v>763</v>
      </c>
      <c r="B239" s="125">
        <f t="shared" si="27"/>
        <v>2.702838193805899</v>
      </c>
      <c r="C239" s="125">
        <f t="shared" si="28"/>
        <v>4.203308655342588</v>
      </c>
      <c r="D239" s="125">
        <f t="shared" si="29"/>
        <v>5.102932197525188</v>
      </c>
      <c r="E239" s="125">
        <f t="shared" si="30"/>
        <v>6.301432826535483</v>
      </c>
      <c r="F239" s="125">
        <f t="shared" si="31"/>
        <v>9.141873276746947</v>
      </c>
      <c r="G239" s="125">
        <f t="shared" si="32"/>
        <v>12.861673021181899</v>
      </c>
      <c r="H239" s="125">
        <f t="shared" si="33"/>
        <v>18.534754385354933</v>
      </c>
      <c r="I239">
        <f t="shared" si="34"/>
        <v>1.7645404926580557</v>
      </c>
      <c r="J239">
        <f t="shared" si="35"/>
        <v>1.6669417873923642</v>
      </c>
    </row>
    <row r="240" spans="1:10" ht="15">
      <c r="A240" s="125">
        <v>762</v>
      </c>
      <c r="B240" s="125">
        <f t="shared" si="27"/>
        <v>2.7063839075593807</v>
      </c>
      <c r="C240" s="125">
        <f t="shared" si="28"/>
        <v>4.20881985211728</v>
      </c>
      <c r="D240" s="125">
        <f t="shared" si="29"/>
        <v>5.109620091693475</v>
      </c>
      <c r="E240" s="125">
        <f t="shared" si="30"/>
        <v>6.309685729583954</v>
      </c>
      <c r="F240" s="125">
        <f t="shared" si="31"/>
        <v>9.153819546659758</v>
      </c>
      <c r="G240" s="125">
        <f t="shared" si="32"/>
        <v>12.878410182411262</v>
      </c>
      <c r="H240" s="125">
        <f t="shared" si="33"/>
        <v>18.558655372975473</v>
      </c>
      <c r="I240">
        <f t="shared" si="34"/>
        <v>1.7668557958400466</v>
      </c>
      <c r="J240">
        <f t="shared" si="35"/>
        <v>1.6691290658354123</v>
      </c>
    </row>
    <row r="241" spans="1:10" ht="15">
      <c r="A241" s="125">
        <v>761</v>
      </c>
      <c r="B241" s="125">
        <f t="shared" si="27"/>
        <v>2.7099389346735596</v>
      </c>
      <c r="C241" s="125">
        <f t="shared" si="28"/>
        <v>4.214345513427303</v>
      </c>
      <c r="D241" s="125">
        <f t="shared" si="29"/>
        <v>5.116325527486733</v>
      </c>
      <c r="E241" s="125">
        <f t="shared" si="30"/>
        <v>6.317960256479582</v>
      </c>
      <c r="F241" s="125">
        <f t="shared" si="31"/>
        <v>9.165797012634298</v>
      </c>
      <c r="G241" s="125">
        <f t="shared" si="32"/>
        <v>12.895190776960703</v>
      </c>
      <c r="H241" s="125">
        <f t="shared" si="33"/>
        <v>18.582617539954438</v>
      </c>
      <c r="I241">
        <f t="shared" si="34"/>
        <v>1.7691771824703122</v>
      </c>
      <c r="J241">
        <f t="shared" si="35"/>
        <v>1.671322091489501</v>
      </c>
    </row>
    <row r="242" spans="1:10" ht="15">
      <c r="A242" s="125">
        <v>760</v>
      </c>
      <c r="B242" s="125">
        <f t="shared" si="27"/>
        <v>2.7135033118842755</v>
      </c>
      <c r="C242" s="125">
        <f t="shared" si="28"/>
        <v>4.219885696266514</v>
      </c>
      <c r="D242" s="125">
        <f t="shared" si="29"/>
        <v>5.12304857396417</v>
      </c>
      <c r="E242" s="125">
        <f t="shared" si="30"/>
        <v>6.326256492233817</v>
      </c>
      <c r="F242" s="125">
        <f t="shared" si="31"/>
        <v>9.17780579676401</v>
      </c>
      <c r="G242" s="125">
        <f t="shared" si="32"/>
        <v>12.912014973393074</v>
      </c>
      <c r="H242" s="125">
        <f t="shared" si="33"/>
        <v>18.60664111939042</v>
      </c>
      <c r="I242">
        <f t="shared" si="34"/>
        <v>1.7715046765548272</v>
      </c>
      <c r="J242">
        <f t="shared" si="35"/>
        <v>1.673520887034551</v>
      </c>
    </row>
    <row r="243" spans="1:10" ht="15">
      <c r="A243" s="125">
        <v>759</v>
      </c>
      <c r="B243" s="125">
        <f t="shared" si="27"/>
        <v>2.7170770761207867</v>
      </c>
      <c r="C243" s="125">
        <f t="shared" si="28"/>
        <v>4.22544045792846</v>
      </c>
      <c r="D243" s="125">
        <f t="shared" si="29"/>
        <v>5.129789300547739</v>
      </c>
      <c r="E243" s="125">
        <f t="shared" si="30"/>
        <v>6.334574522303858</v>
      </c>
      <c r="F243" s="125">
        <f t="shared" si="31"/>
        <v>9.189846021778907</v>
      </c>
      <c r="G243" s="125">
        <f t="shared" si="32"/>
        <v>12.92888294114082</v>
      </c>
      <c r="H243" s="125">
        <f t="shared" si="33"/>
        <v>18.630726345556752</v>
      </c>
      <c r="I243">
        <f t="shared" si="34"/>
        <v>1.773838302226031</v>
      </c>
      <c r="J243">
        <f t="shared" si="35"/>
        <v>1.6757254752699666</v>
      </c>
    </row>
    <row r="244" spans="1:10" ht="15">
      <c r="A244" s="125">
        <v>758</v>
      </c>
      <c r="B244" s="125">
        <f t="shared" si="27"/>
        <v>2.7206602645070497</v>
      </c>
      <c r="C244" s="125">
        <f t="shared" si="28"/>
        <v>4.231009856008339</v>
      </c>
      <c r="D244" s="125">
        <f t="shared" si="29"/>
        <v>5.136547777024504</v>
      </c>
      <c r="E244" s="125">
        <f t="shared" si="30"/>
        <v>6.342914432595567</v>
      </c>
      <c r="F244" s="125">
        <f t="shared" si="31"/>
        <v>9.201917811049718</v>
      </c>
      <c r="G244" s="125">
        <f t="shared" si="32"/>
        <v>12.945794850511563</v>
      </c>
      <c r="H244" s="125">
        <f t="shared" si="33"/>
        <v>18.654873453908866</v>
      </c>
      <c r="I244">
        <f t="shared" si="34"/>
        <v>1.7761780837436583</v>
      </c>
      <c r="J244">
        <f t="shared" si="35"/>
        <v>1.6779358791154215</v>
      </c>
    </row>
    <row r="245" spans="1:10" ht="15">
      <c r="A245" s="125">
        <v>757</v>
      </c>
      <c r="B245" s="125">
        <f t="shared" si="27"/>
        <v>2.7242529143629977</v>
      </c>
      <c r="C245" s="125">
        <f t="shared" si="28"/>
        <v>4.236593948404992</v>
      </c>
      <c r="D245" s="125">
        <f t="shared" si="29"/>
        <v>5.143324073549054</v>
      </c>
      <c r="E245" s="125">
        <f t="shared" si="30"/>
        <v>6.351276309466419</v>
      </c>
      <c r="F245" s="125">
        <f t="shared" si="31"/>
        <v>9.21402128859207</v>
      </c>
      <c r="G245" s="125">
        <f t="shared" si="32"/>
        <v>12.962750872693741</v>
      </c>
      <c r="H245" s="125">
        <f t="shared" si="33"/>
        <v>18.679082681091685</v>
      </c>
      <c r="I245">
        <f t="shared" si="34"/>
        <v>1.7785240454955833</v>
      </c>
      <c r="J245">
        <f t="shared" si="35"/>
        <v>1.6801521216116555</v>
      </c>
    </row>
    <row r="246" spans="1:10" ht="15">
      <c r="A246" s="125">
        <v>756</v>
      </c>
      <c r="B246" s="125">
        <f t="shared" si="27"/>
        <v>2.7278550632058374</v>
      </c>
      <c r="C246" s="125">
        <f t="shared" si="28"/>
        <v>4.242192793322907</v>
      </c>
      <c r="D246" s="125">
        <f t="shared" si="29"/>
        <v>5.150118260645919</v>
      </c>
      <c r="E246" s="125">
        <f t="shared" si="30"/>
        <v>6.359660239728468</v>
      </c>
      <c r="F246" s="125">
        <f t="shared" si="31"/>
        <v>9.226156579070695</v>
      </c>
      <c r="G246" s="125">
        <f t="shared" si="32"/>
        <v>12.979751179762284</v>
      </c>
      <c r="H246" s="125">
        <f t="shared" si="33"/>
        <v>18.703354264947045</v>
      </c>
      <c r="I246">
        <f t="shared" si="34"/>
        <v>1.7808762119986632</v>
      </c>
      <c r="J246">
        <f t="shared" si="35"/>
        <v>1.682374225921272</v>
      </c>
    </row>
    <row r="247" spans="1:10" ht="15">
      <c r="A247" s="125">
        <v>755</v>
      </c>
      <c r="B247" s="125">
        <f t="shared" si="27"/>
        <v>2.7314667487513566</v>
      </c>
      <c r="C247" s="125">
        <f t="shared" si="28"/>
        <v>4.247806449274238</v>
      </c>
      <c r="D247" s="125">
        <f t="shared" si="29"/>
        <v>5.156930409212018</v>
      </c>
      <c r="E247" s="125">
        <f t="shared" si="30"/>
        <v>6.368066310651342</v>
      </c>
      <c r="F247" s="125">
        <f t="shared" si="31"/>
        <v>9.238323807803678</v>
      </c>
      <c r="G247" s="125">
        <f t="shared" si="32"/>
        <v>12.996795944684337</v>
      </c>
      <c r="H247" s="125">
        <f t="shared" si="33"/>
        <v>18.72768844452124</v>
      </c>
      <c r="I247">
        <f t="shared" si="34"/>
        <v>1.7832346078995935</v>
      </c>
      <c r="J247">
        <f t="shared" si="35"/>
        <v>1.6846022153295466</v>
      </c>
    </row>
    <row r="248" spans="1:10" ht="15">
      <c r="A248" s="125">
        <v>754</v>
      </c>
      <c r="B248" s="125">
        <f t="shared" si="27"/>
        <v>2.7350880089152345</v>
      </c>
      <c r="C248" s="125">
        <f t="shared" si="28"/>
        <v>4.253434975080832</v>
      </c>
      <c r="D248" s="125">
        <f t="shared" si="29"/>
        <v>5.163760590519104</v>
      </c>
      <c r="E248" s="125">
        <f t="shared" si="30"/>
        <v>6.376494609965254</v>
      </c>
      <c r="F248" s="125">
        <f t="shared" si="31"/>
        <v>9.250523100766726</v>
      </c>
      <c r="G248" s="125">
        <f t="shared" si="32"/>
        <v>13.013885341325006</v>
      </c>
      <c r="H248" s="125">
        <f t="shared" si="33"/>
        <v>18.75208546007256</v>
      </c>
      <c r="I248">
        <f t="shared" si="34"/>
        <v>1.7855992579757702</v>
      </c>
      <c r="J248">
        <f t="shared" si="35"/>
        <v>1.6868361132452405</v>
      </c>
    </row>
    <row r="249" spans="1:10" ht="15">
      <c r="A249" s="125">
        <v>753</v>
      </c>
      <c r="B249" s="125">
        <f t="shared" si="27"/>
        <v>2.7387188818143744</v>
      </c>
      <c r="C249" s="125">
        <f t="shared" si="28"/>
        <v>4.25907842987629</v>
      </c>
      <c r="D249" s="125">
        <f t="shared" si="29"/>
        <v>5.170608876216254</v>
      </c>
      <c r="E249" s="125">
        <f t="shared" si="30"/>
        <v>6.384945225864044</v>
      </c>
      <c r="F249" s="125">
        <f t="shared" si="31"/>
        <v>9.262754584597475</v>
      </c>
      <c r="G249" s="125">
        <f t="shared" si="32"/>
        <v>13.031019544453203</v>
      </c>
      <c r="H249" s="125">
        <f t="shared" si="33"/>
        <v>18.77654555307889</v>
      </c>
      <c r="I249">
        <f t="shared" si="34"/>
        <v>1.7879701871361549</v>
      </c>
      <c r="J249">
        <f t="shared" si="35"/>
        <v>1.6890759432014186</v>
      </c>
    </row>
    <row r="250" spans="1:10" ht="15">
      <c r="A250" s="125">
        <v>752</v>
      </c>
      <c r="B250" s="125">
        <f t="shared" si="27"/>
        <v>2.742359405768233</v>
      </c>
      <c r="C250" s="125">
        <f t="shared" si="28"/>
        <v>4.264736873108028</v>
      </c>
      <c r="D250" s="125">
        <f t="shared" si="29"/>
        <v>5.177475338332365</v>
      </c>
      <c r="E250" s="125">
        <f t="shared" si="30"/>
        <v>6.393418247008243</v>
      </c>
      <c r="F250" s="125">
        <f t="shared" si="31"/>
        <v>9.275018386599852</v>
      </c>
      <c r="G250" s="125">
        <f t="shared" si="32"/>
        <v>13.048198729747462</v>
      </c>
      <c r="H250" s="125">
        <f t="shared" si="33"/>
        <v>18.801068966245417</v>
      </c>
      <c r="I250">
        <f t="shared" si="34"/>
        <v>1.7903474204221488</v>
      </c>
      <c r="J250">
        <f t="shared" si="35"/>
        <v>1.6913217288562763</v>
      </c>
    </row>
    <row r="251" spans="1:10" ht="15">
      <c r="A251" s="125">
        <v>751</v>
      </c>
      <c r="B251" s="125">
        <f t="shared" si="27"/>
        <v>2.7460096193001706</v>
      </c>
      <c r="C251" s="125">
        <f t="shared" si="28"/>
        <v>4.270410364539362</v>
      </c>
      <c r="D251" s="125">
        <f t="shared" si="29"/>
        <v>5.18436004927867</v>
      </c>
      <c r="E251" s="125">
        <f t="shared" si="30"/>
        <v>6.40191376252816</v>
      </c>
      <c r="F251" s="125">
        <f t="shared" si="31"/>
        <v>9.287314634748432</v>
      </c>
      <c r="G251" s="125">
        <f t="shared" si="32"/>
        <v>13.06542307380185</v>
      </c>
      <c r="H251" s="125">
        <f t="shared" si="33"/>
        <v>18.82565594351233</v>
      </c>
      <c r="I251">
        <f t="shared" si="34"/>
        <v>1.7927309830084766</v>
      </c>
      <c r="J251">
        <f t="shared" si="35"/>
        <v>1.6935734939939724</v>
      </c>
    </row>
    <row r="252" spans="1:10" ht="15">
      <c r="A252" s="125">
        <v>750</v>
      </c>
      <c r="B252" s="125">
        <f t="shared" si="27"/>
        <v>2.749669561138811</v>
      </c>
      <c r="C252" s="125">
        <f t="shared" si="28"/>
        <v>4.2760989642516085</v>
      </c>
      <c r="D252" s="125">
        <f t="shared" si="29"/>
        <v>5.191263081851281</v>
      </c>
      <c r="E252" s="125">
        <f t="shared" si="30"/>
        <v>6.410431862026995</v>
      </c>
      <c r="F252" s="125">
        <f t="shared" si="31"/>
        <v>9.299643457692857</v>
      </c>
      <c r="G252" s="125">
        <f t="shared" si="32"/>
        <v>13.082692754131937</v>
      </c>
      <c r="H252" s="125">
        <f t="shared" si="33"/>
        <v>18.850306730062645</v>
      </c>
      <c r="I252">
        <f t="shared" si="34"/>
        <v>1.795120900204072</v>
      </c>
      <c r="J252">
        <f t="shared" si="35"/>
        <v>1.6958312625254683</v>
      </c>
    </row>
    <row r="253" spans="1:10" ht="15">
      <c r="A253" s="125">
        <v>749</v>
      </c>
      <c r="B253" s="125">
        <f t="shared" si="27"/>
        <v>2.753339270219405</v>
      </c>
      <c r="C253" s="125">
        <f t="shared" si="28"/>
        <v>4.281802732646199</v>
      </c>
      <c r="D253" s="125">
        <f t="shared" si="29"/>
        <v>5.198184509233741</v>
      </c>
      <c r="E253" s="125">
        <f t="shared" si="30"/>
        <v>6.418972635583972</v>
      </c>
      <c r="F253" s="125">
        <f t="shared" si="31"/>
        <v>9.312004984762297</v>
      </c>
      <c r="G253" s="125">
        <f t="shared" si="32"/>
        <v>13.10000794918074</v>
      </c>
      <c r="H253" s="125">
        <f t="shared" si="33"/>
        <v>18.875021572330002</v>
      </c>
      <c r="I253">
        <f t="shared" si="34"/>
        <v>1.797517197452977</v>
      </c>
      <c r="J253">
        <f t="shared" si="35"/>
        <v>1.6980950584893744</v>
      </c>
    </row>
    <row r="254" spans="1:10" ht="15">
      <c r="A254" s="125">
        <v>748</v>
      </c>
      <c r="B254" s="125">
        <f t="shared" si="27"/>
        <v>2.757018785685215</v>
      </c>
      <c r="C254" s="125">
        <f t="shared" si="28"/>
        <v>4.287521730446819</v>
      </c>
      <c r="D254" s="125">
        <f t="shared" si="29"/>
        <v>5.205124404999613</v>
      </c>
      <c r="E254" s="125">
        <f t="shared" si="30"/>
        <v>6.427536173757511</v>
      </c>
      <c r="F254" s="125">
        <f t="shared" si="31"/>
        <v>9.324399345969901</v>
      </c>
      <c r="G254" s="125">
        <f t="shared" si="32"/>
        <v>13.117368838324806</v>
      </c>
      <c r="H254" s="125">
        <f t="shared" si="33"/>
        <v>18.89980071800662</v>
      </c>
      <c r="I254">
        <f t="shared" si="34"/>
        <v>1.7999199003352397</v>
      </c>
      <c r="J254">
        <f t="shared" si="35"/>
        <v>1.7003649060528025</v>
      </c>
    </row>
    <row r="255" spans="1:10" ht="15">
      <c r="A255" s="125">
        <v>747</v>
      </c>
      <c r="B255" s="125">
        <f t="shared" si="27"/>
        <v>2.760708146888904</v>
      </c>
      <c r="C255" s="125">
        <f t="shared" si="28"/>
        <v>4.2932560187015545</v>
      </c>
      <c r="D255" s="125">
        <f t="shared" si="29"/>
        <v>5.212082843115067</v>
      </c>
      <c r="E255" s="125">
        <f t="shared" si="30"/>
        <v>6.436122567588403</v>
      </c>
      <c r="F255" s="125">
        <f t="shared" si="31"/>
        <v>9.336826672017354</v>
      </c>
      <c r="G255" s="125">
        <f t="shared" si="32"/>
        <v>13.134775601880266</v>
      </c>
      <c r="H255" s="125">
        <f t="shared" si="33"/>
        <v>18.924644416051233</v>
      </c>
      <c r="I255">
        <f t="shared" si="34"/>
        <v>1.802329034567828</v>
      </c>
      <c r="J255">
        <f t="shared" si="35"/>
        <v>1.7026408295122262</v>
      </c>
    </row>
    <row r="256" spans="1:10" ht="15">
      <c r="A256" s="125">
        <v>746</v>
      </c>
      <c r="B256" s="125">
        <f t="shared" si="27"/>
        <v>2.7644073933939355</v>
      </c>
      <c r="C256" s="125">
        <f t="shared" si="28"/>
        <v>4.29900565878506</v>
      </c>
      <c r="D256" s="125">
        <f t="shared" si="29"/>
        <v>5.2190598979415155</v>
      </c>
      <c r="E256" s="125">
        <f t="shared" si="30"/>
        <v>6.444731908603031</v>
      </c>
      <c r="F256" s="125">
        <f t="shared" si="31"/>
        <v>9.349287094299394</v>
      </c>
      <c r="G256" s="125">
        <f t="shared" si="32"/>
        <v>13.152228421108987</v>
      </c>
      <c r="H256" s="125">
        <f t="shared" si="33"/>
        <v>18.949552916697122</v>
      </c>
      <c r="I256">
        <f t="shared" si="34"/>
        <v>1.8047446260055449</v>
      </c>
      <c r="J256">
        <f t="shared" si="35"/>
        <v>1.7049228532943468</v>
      </c>
    </row>
    <row r="257" spans="1:10" ht="15">
      <c r="A257" s="125">
        <v>745</v>
      </c>
      <c r="B257" s="125">
        <f t="shared" si="27"/>
        <v>2.7681165649759887</v>
      </c>
      <c r="C257" s="125">
        <f t="shared" si="28"/>
        <v>4.304770712400747</v>
      </c>
      <c r="D257" s="125">
        <f t="shared" si="29"/>
        <v>5.226055644238239</v>
      </c>
      <c r="E257" s="125">
        <f t="shared" si="30"/>
        <v>6.453364288816605</v>
      </c>
      <c r="F257" s="125">
        <f t="shared" si="31"/>
        <v>9.361780744908428</v>
      </c>
      <c r="G257" s="125">
        <f t="shared" si="32"/>
        <v>13.169727478224733</v>
      </c>
      <c r="H257" s="125">
        <f t="shared" si="33"/>
        <v>18.974526471460194</v>
      </c>
      <c r="I257">
        <f t="shared" si="34"/>
        <v>1.8071667006419547</v>
      </c>
      <c r="J257">
        <f t="shared" si="35"/>
        <v>1.7072110019569675</v>
      </c>
    </row>
    <row r="258" spans="1:10" ht="15">
      <c r="A258" s="125">
        <v>744</v>
      </c>
      <c r="B258" s="125">
        <f aca="true" t="shared" si="36" ref="B258:B321">2*(ATAN((36/2)/A258)*180/PI())</f>
        <v>2.7718357016243846</v>
      </c>
      <c r="C258" s="125">
        <f aca="true" t="shared" si="37" ref="C258:C321">2*(ATAN((56/2)/A258)*180/PI())</f>
        <v>4.3105512415829885</v>
      </c>
      <c r="D258" s="125">
        <f aca="true" t="shared" si="38" ref="D258:D321">2*(ATAN((68/2)/A258)*180/PI())</f>
        <v>5.233070157165063</v>
      </c>
      <c r="E258" s="125">
        <f aca="true" t="shared" si="39" ref="E258:E321">2*(ATAN((84/2)/A258)*180/PI())</f>
        <v>6.462019800736428</v>
      </c>
      <c r="F258" s="125">
        <f aca="true" t="shared" si="40" ref="F258:F321">2*(ATAN((122/2)/A258)*180/PI())</f>
        <v>9.374307756639142</v>
      </c>
      <c r="G258" s="125">
        <f aca="true" t="shared" si="41" ref="G258:G321">2*(ATAN((172/2)/A258)*180/PI())</f>
        <v>13.187272956399406</v>
      </c>
      <c r="H258" s="125">
        <f aca="true" t="shared" si="42" ref="H258:H321">2*(ATAN((249/2)/A258)*180/PI())</f>
        <v>18.999565333147142</v>
      </c>
      <c r="I258">
        <f t="shared" si="34"/>
        <v>1.809595284610313</v>
      </c>
      <c r="J258">
        <f t="shared" si="35"/>
        <v>1.7095053001898735</v>
      </c>
    </row>
    <row r="259" spans="1:10" ht="15">
      <c r="A259" s="125">
        <v>743</v>
      </c>
      <c r="B259" s="125">
        <f t="shared" si="36"/>
        <v>2.7755648435435165</v>
      </c>
      <c r="C259" s="125">
        <f t="shared" si="37"/>
        <v>4.3163473086993305</v>
      </c>
      <c r="D259" s="125">
        <f t="shared" si="38"/>
        <v>5.240103512285033</v>
      </c>
      <c r="E259" s="125">
        <f t="shared" si="39"/>
        <v>6.470698537365185</v>
      </c>
      <c r="F259" s="125">
        <f t="shared" si="40"/>
        <v>9.386868262993175</v>
      </c>
      <c r="G259" s="125">
        <f t="shared" si="41"/>
        <v>13.204865039769327</v>
      </c>
      <c r="H259" s="125">
        <f t="shared" si="42"/>
        <v>19.024669755863652</v>
      </c>
      <c r="I259">
        <f aca="true" t="shared" si="43" ref="I259:I322">2*(ATAN((23.5/2)/A259)*180/PI())</f>
        <v>1.8120304041845083</v>
      </c>
      <c r="J259">
        <f aca="true" t="shared" si="44" ref="J259:J322">2*(ATAN((22.2/2)/A259)*180/PI())</f>
        <v>1.7118057728157205</v>
      </c>
    </row>
    <row r="260" spans="1:10" ht="15">
      <c r="A260" s="125">
        <v>742</v>
      </c>
      <c r="B260" s="125">
        <f t="shared" si="36"/>
        <v>2.7793040311543042</v>
      </c>
      <c r="C260" s="125">
        <f t="shared" si="37"/>
        <v>4.322158976452743</v>
      </c>
      <c r="D260" s="125">
        <f t="shared" si="38"/>
        <v>5.247155785567124</v>
      </c>
      <c r="E260" s="125">
        <f t="shared" si="39"/>
        <v>6.479400592204259</v>
      </c>
      <c r="F260" s="125">
        <f t="shared" si="40"/>
        <v>9.399462398183807</v>
      </c>
      <c r="G260" s="125">
        <f t="shared" si="41"/>
        <v>13.222503913441546</v>
      </c>
      <c r="H260" s="125">
        <f t="shared" si="42"/>
        <v>19.049839995022655</v>
      </c>
      <c r="I260">
        <f t="shared" si="43"/>
        <v>1.8144720857800076</v>
      </c>
      <c r="J260">
        <f t="shared" si="44"/>
        <v>1.7141124447909297</v>
      </c>
    </row>
    <row r="261" spans="1:10" ht="15">
      <c r="A261" s="125">
        <v>741</v>
      </c>
      <c r="B261" s="125">
        <f t="shared" si="36"/>
        <v>2.783053305095649</v>
      </c>
      <c r="C261" s="125">
        <f t="shared" si="37"/>
        <v>4.32798630788387</v>
      </c>
      <c r="D261" s="125">
        <f t="shared" si="38"/>
        <v>5.254227053388969</v>
      </c>
      <c r="E261" s="125">
        <f t="shared" si="39"/>
        <v>6.48812605925708</v>
      </c>
      <c r="F261" s="125">
        <f t="shared" si="40"/>
        <v>9.412090297140711</v>
      </c>
      <c r="G261" s="125">
        <f t="shared" si="41"/>
        <v>13.240189763500235</v>
      </c>
      <c r="H261" s="125">
        <f t="shared" si="42"/>
        <v>19.075076307352674</v>
      </c>
      <c r="I261">
        <f t="shared" si="43"/>
        <v>1.8169203559548128</v>
      </c>
      <c r="J261">
        <f t="shared" si="44"/>
        <v>1.7164253412065884</v>
      </c>
    </row>
    <row r="262" spans="1:10" ht="15">
      <c r="A262" s="125">
        <v>740</v>
      </c>
      <c r="B262" s="125">
        <f t="shared" si="36"/>
        <v>2.7868127062259056</v>
      </c>
      <c r="C262" s="125">
        <f t="shared" si="37"/>
        <v>4.333829366373303</v>
      </c>
      <c r="D262" s="125">
        <f t="shared" si="38"/>
        <v>5.261317392539604</v>
      </c>
      <c r="E262" s="125">
        <f t="shared" si="39"/>
        <v>6.49687503303249</v>
      </c>
      <c r="F262" s="125">
        <f t="shared" si="40"/>
        <v>9.42475209551471</v>
      </c>
      <c r="G262" s="125">
        <f t="shared" si="41"/>
        <v>13.257922777013098</v>
      </c>
      <c r="H262" s="125">
        <f t="shared" si="42"/>
        <v>19.10037895090623</v>
      </c>
      <c r="I262">
        <f t="shared" si="43"/>
        <v>1.8193752414104212</v>
      </c>
      <c r="J262">
        <f t="shared" si="44"/>
        <v>1.7187444872893618</v>
      </c>
    </row>
    <row r="263" spans="1:10" ht="15">
      <c r="A263" s="125">
        <v>739</v>
      </c>
      <c r="B263" s="125">
        <f t="shared" si="36"/>
        <v>2.7905822756243657</v>
      </c>
      <c r="C263" s="125">
        <f t="shared" si="37"/>
        <v>4.339688215643882</v>
      </c>
      <c r="D263" s="125">
        <f t="shared" si="38"/>
        <v>5.268426880222245</v>
      </c>
      <c r="E263" s="125">
        <f t="shared" si="39"/>
        <v>6.505647608548137</v>
      </c>
      <c r="F263" s="125">
        <f t="shared" si="40"/>
        <v>9.437447929682607</v>
      </c>
      <c r="G263" s="125">
        <f t="shared" si="41"/>
        <v>13.275703142037857</v>
      </c>
      <c r="H263" s="125">
        <f t="shared" si="42"/>
        <v>19.12574818506827</v>
      </c>
      <c r="I263">
        <f t="shared" si="43"/>
        <v>1.8218367689927977</v>
      </c>
      <c r="J263">
        <f t="shared" si="44"/>
        <v>1.721069908402408</v>
      </c>
    </row>
    <row r="264" spans="1:10" ht="15">
      <c r="A264" s="125">
        <v>738</v>
      </c>
      <c r="B264" s="125">
        <f t="shared" si="36"/>
        <v>2.7943620545927534</v>
      </c>
      <c r="C264" s="125">
        <f t="shared" si="37"/>
        <v>4.345562919762998</v>
      </c>
      <c r="D264" s="125">
        <f t="shared" si="38"/>
        <v>5.2755555940570815</v>
      </c>
      <c r="E264" s="125">
        <f t="shared" si="39"/>
        <v>6.5144438813339125</v>
      </c>
      <c r="F264" s="125">
        <f t="shared" si="40"/>
        <v>9.450177936752029</v>
      </c>
      <c r="G264" s="125">
        <f t="shared" si="41"/>
        <v>13.293531047628779</v>
      </c>
      <c r="H264" s="125">
        <f t="shared" si="42"/>
        <v>19.151184270564727</v>
      </c>
      <c r="I264">
        <f t="shared" si="43"/>
        <v>1.824304965693353</v>
      </c>
      <c r="J264">
        <f t="shared" si="44"/>
        <v>1.7234016300463035</v>
      </c>
    </row>
    <row r="265" spans="1:10" ht="15">
      <c r="A265" s="125">
        <v>737</v>
      </c>
      <c r="B265" s="125">
        <f t="shared" si="36"/>
        <v>2.7981520846567314</v>
      </c>
      <c r="C265" s="125">
        <f t="shared" si="37"/>
        <v>4.351453543144935</v>
      </c>
      <c r="D265" s="125">
        <f t="shared" si="38"/>
        <v>5.282703612084088</v>
      </c>
      <c r="E265" s="125">
        <f t="shared" si="39"/>
        <v>6.5232639474353915</v>
      </c>
      <c r="F265" s="125">
        <f t="shared" si="40"/>
        <v>9.462942254566318</v>
      </c>
      <c r="G265" s="125">
        <f t="shared" si="41"/>
        <v>13.311406683843254</v>
      </c>
      <c r="H265" s="125">
        <f t="shared" si="42"/>
        <v>19.17668746947108</v>
      </c>
      <c r="I265">
        <f t="shared" si="43"/>
        <v>1.8267798586499286</v>
      </c>
      <c r="J265">
        <f t="shared" si="44"/>
        <v>1.7257396778599754</v>
      </c>
    </row>
    <row r="266" spans="1:10" ht="15">
      <c r="A266" s="125">
        <v>736</v>
      </c>
      <c r="B266" s="125">
        <f t="shared" si="36"/>
        <v>2.8019524075674216</v>
      </c>
      <c r="C266" s="125">
        <f t="shared" si="37"/>
        <v>4.3573601505532045</v>
      </c>
      <c r="D266" s="125">
        <f t="shared" si="38"/>
        <v>5.289871012765871</v>
      </c>
      <c r="E266" s="125">
        <f t="shared" si="39"/>
        <v>6.532107903417324</v>
      </c>
      <c r="F266" s="125">
        <f t="shared" si="40"/>
        <v>9.475741021709464</v>
      </c>
      <c r="G266" s="125">
        <f t="shared" si="41"/>
        <v>13.329330241748426</v>
      </c>
      <c r="H266" s="125">
        <f t="shared" si="42"/>
        <v>19.202258045221022</v>
      </c>
      <c r="I266">
        <f t="shared" si="43"/>
        <v>1.8292614751477925</v>
      </c>
      <c r="J266">
        <f t="shared" si="44"/>
        <v>1.7280840776216382</v>
      </c>
    </row>
    <row r="267" spans="1:10" ht="15">
      <c r="A267" s="125">
        <v>735</v>
      </c>
      <c r="B267" s="125">
        <f t="shared" si="36"/>
        <v>2.805763065302937</v>
      </c>
      <c r="C267" s="125">
        <f t="shared" si="37"/>
        <v>4.363282807102934</v>
      </c>
      <c r="D267" s="125">
        <f t="shared" si="38"/>
        <v>5.297057874990525</v>
      </c>
      <c r="E267" s="125">
        <f t="shared" si="39"/>
        <v>6.5409758463671315</v>
      </c>
      <c r="F267" s="125">
        <f t="shared" si="40"/>
        <v>9.488574377511066</v>
      </c>
      <c r="G267" s="125">
        <f t="shared" si="41"/>
        <v>13.347301913427867</v>
      </c>
      <c r="H267" s="125">
        <f t="shared" si="42"/>
        <v>19.227896262615175</v>
      </c>
      <c r="I267">
        <f t="shared" si="43"/>
        <v>1.8317498426206398</v>
      </c>
      <c r="J267">
        <f t="shared" si="44"/>
        <v>1.7304348552497444</v>
      </c>
    </row>
    <row r="268" spans="1:10" ht="15">
      <c r="A268" s="125">
        <v>734</v>
      </c>
      <c r="B268" s="125">
        <f t="shared" si="36"/>
        <v>2.809584100069924</v>
      </c>
      <c r="C268" s="125">
        <f t="shared" si="37"/>
        <v>4.369221578263232</v>
      </c>
      <c r="D268" s="125">
        <f t="shared" si="38"/>
        <v>5.304264278074528</v>
      </c>
      <c r="E268" s="125">
        <f t="shared" si="39"/>
        <v>6.549867873898454</v>
      </c>
      <c r="F268" s="125">
        <f t="shared" si="40"/>
        <v>9.501442462051354</v>
      </c>
      <c r="G268" s="125">
        <f t="shared" si="41"/>
        <v>13.36532189198833</v>
      </c>
      <c r="H268" s="125">
        <f t="shared" si="42"/>
        <v>19.253602387829886</v>
      </c>
      <c r="I268">
        <f t="shared" si="43"/>
        <v>1.8342449886516057</v>
      </c>
      <c r="J268">
        <f t="shared" si="44"/>
        <v>1.7327920368039378</v>
      </c>
    </row>
    <row r="269" spans="1:10" ht="15">
      <c r="A269" s="125">
        <v>733</v>
      </c>
      <c r="B269" s="125">
        <f t="shared" si="36"/>
        <v>2.8134155543051227</v>
      </c>
      <c r="C269" s="125">
        <f t="shared" si="37"/>
        <v>4.375176529859622</v>
      </c>
      <c r="D269" s="125">
        <f t="shared" si="38"/>
        <v>5.311490301765638</v>
      </c>
      <c r="E269" s="125">
        <f t="shared" si="39"/>
        <v>6.558784084154716</v>
      </c>
      <c r="F269" s="125">
        <f t="shared" si="40"/>
        <v>9.514345416166226</v>
      </c>
      <c r="G269" s="125">
        <f t="shared" si="41"/>
        <v>13.383390371566522</v>
      </c>
      <c r="H269" s="125">
        <f t="shared" si="42"/>
        <v>19.279376688426066</v>
      </c>
      <c r="I269">
        <f t="shared" si="43"/>
        <v>1.8367469409742823</v>
      </c>
      <c r="J269">
        <f t="shared" si="44"/>
        <v>1.7351556484860151</v>
      </c>
    </row>
    <row r="270" spans="1:10" ht="15">
      <c r="A270" s="125">
        <v>732</v>
      </c>
      <c r="B270" s="125">
        <f t="shared" si="36"/>
        <v>2.8172574706769344</v>
      </c>
      <c r="C270" s="125">
        <f t="shared" si="37"/>
        <v>4.3811477280764475</v>
      </c>
      <c r="D270" s="125">
        <f t="shared" si="38"/>
        <v>5.318736026245838</v>
      </c>
      <c r="E270" s="125">
        <f t="shared" si="39"/>
        <v>6.567724575812714</v>
      </c>
      <c r="F270" s="125">
        <f t="shared" si="40"/>
        <v>9.527283381452355</v>
      </c>
      <c r="G270" s="125">
        <f t="shared" si="41"/>
        <v>13.401507547335964</v>
      </c>
      <c r="H270" s="125">
        <f t="shared" si="42"/>
        <v>19.305219433358108</v>
      </c>
      <c r="I270">
        <f t="shared" si="43"/>
        <v>1.8392557274737453</v>
      </c>
      <c r="J270">
        <f t="shared" si="44"/>
        <v>1.7375257166408988</v>
      </c>
    </row>
    <row r="271" spans="1:10" ht="15">
      <c r="A271" s="125">
        <v>731</v>
      </c>
      <c r="B271" s="125">
        <f t="shared" si="36"/>
        <v>2.821109892087004</v>
      </c>
      <c r="C271" s="125">
        <f t="shared" si="37"/>
        <v>4.387135239459328</v>
      </c>
      <c r="D271" s="125">
        <f t="shared" si="38"/>
        <v>5.326001532134287</v>
      </c>
      <c r="E271" s="125">
        <f t="shared" si="39"/>
        <v>6.576689448086246</v>
      </c>
      <c r="F271" s="125">
        <f t="shared" si="40"/>
        <v>9.540256500272303</v>
      </c>
      <c r="G271" s="125">
        <f t="shared" si="41"/>
        <v>13.419673615513865</v>
      </c>
      <c r="H271" s="125">
        <f t="shared" si="42"/>
        <v>19.331130892982912</v>
      </c>
      <c r="I271">
        <f t="shared" si="43"/>
        <v>1.8417713761875938</v>
      </c>
      <c r="J271">
        <f t="shared" si="44"/>
        <v>1.7399022677576135</v>
      </c>
    </row>
    <row r="272" spans="1:10" ht="15">
      <c r="A272" s="125">
        <v>730</v>
      </c>
      <c r="B272" s="125">
        <f t="shared" si="36"/>
        <v>2.8249728616718177</v>
      </c>
      <c r="C272" s="125">
        <f t="shared" si="37"/>
        <v>4.393139130917629</v>
      </c>
      <c r="D272" s="125">
        <f t="shared" si="38"/>
        <v>5.333286900490302</v>
      </c>
      <c r="E272" s="125">
        <f t="shared" si="39"/>
        <v>6.58567880072977</v>
      </c>
      <c r="F272" s="125">
        <f t="shared" si="40"/>
        <v>9.553264915759701</v>
      </c>
      <c r="G272" s="125">
        <f t="shared" si="41"/>
        <v>13.437888773368106</v>
      </c>
      <c r="H272" s="125">
        <f t="shared" si="42"/>
        <v>19.357111339068897</v>
      </c>
      <c r="I272">
        <f t="shared" si="43"/>
        <v>1.8442939153069888</v>
      </c>
      <c r="J272">
        <f t="shared" si="44"/>
        <v>1.742285328470273</v>
      </c>
    </row>
    <row r="273" spans="1:10" ht="15">
      <c r="A273" s="125">
        <v>729</v>
      </c>
      <c r="B273" s="125">
        <f t="shared" si="36"/>
        <v>2.82884642280431</v>
      </c>
      <c r="C273" s="125">
        <f t="shared" si="37"/>
        <v>4.399159469726945</v>
      </c>
      <c r="D273" s="125">
        <f t="shared" si="38"/>
        <v>5.340592212816368</v>
      </c>
      <c r="E273" s="125">
        <f t="shared" si="39"/>
        <v>6.594692734042074</v>
      </c>
      <c r="F273" s="125">
        <f t="shared" si="40"/>
        <v>9.566308771824472</v>
      </c>
      <c r="G273" s="125">
        <f t="shared" si="41"/>
        <v>13.456153219224216</v>
      </c>
      <c r="H273" s="125">
        <f t="shared" si="42"/>
        <v>19.383161044805156</v>
      </c>
      <c r="I273">
        <f t="shared" si="43"/>
        <v>1.8468233731777095</v>
      </c>
      <c r="J273">
        <f t="shared" si="44"/>
        <v>1.744674925559077</v>
      </c>
    </row>
    <row r="274" spans="1:10" ht="15">
      <c r="A274" s="125">
        <v>728</v>
      </c>
      <c r="B274" s="125">
        <f t="shared" si="36"/>
        <v>2.832730619095486</v>
      </c>
      <c r="C274" s="125">
        <f t="shared" si="37"/>
        <v>4.405196323531611</v>
      </c>
      <c r="D274" s="125">
        <f t="shared" si="38"/>
        <v>5.347917551061163</v>
      </c>
      <c r="E274" s="125">
        <f t="shared" si="39"/>
        <v>6.603731348870007</v>
      </c>
      <c r="F274" s="125">
        <f t="shared" si="40"/>
        <v>9.579388213158074</v>
      </c>
      <c r="G274" s="125">
        <f t="shared" si="41"/>
        <v>13.474467152472457</v>
      </c>
      <c r="H274" s="125">
        <f t="shared" si="42"/>
        <v>19.40928028481065</v>
      </c>
      <c r="I274">
        <f t="shared" si="43"/>
        <v>1.849359778301214</v>
      </c>
      <c r="J274">
        <f t="shared" si="44"/>
        <v>1.7470710859513106</v>
      </c>
    </row>
    <row r="275" spans="1:10" ht="15">
      <c r="A275" s="125">
        <v>727</v>
      </c>
      <c r="B275" s="125">
        <f t="shared" si="36"/>
        <v>2.8366254943960576</v>
      </c>
      <c r="C275" s="125">
        <f t="shared" si="37"/>
        <v>4.411249760347225</v>
      </c>
      <c r="D275" s="125">
        <f t="shared" si="38"/>
        <v>5.355262997622616</v>
      </c>
      <c r="E275" s="125">
        <f t="shared" si="39"/>
        <v>6.612794746612206</v>
      </c>
      <c r="F275" s="125">
        <f t="shared" si="40"/>
        <v>9.59250338523881</v>
      </c>
      <c r="G275" s="125">
        <f t="shared" si="41"/>
        <v>13.492830773574942</v>
      </c>
      <c r="H275" s="125">
        <f t="shared" si="42"/>
        <v>19.435469335143466</v>
      </c>
      <c r="I275">
        <f t="shared" si="43"/>
        <v>1.8519031593357083</v>
      </c>
      <c r="J275">
        <f t="shared" si="44"/>
        <v>1.749473836722358</v>
      </c>
    </row>
    <row r="276" spans="1:10" ht="15">
      <c r="A276" s="125">
        <v>726</v>
      </c>
      <c r="B276" s="125">
        <f t="shared" si="36"/>
        <v>2.840531092798091</v>
      </c>
      <c r="C276" s="125">
        <f t="shared" si="37"/>
        <v>4.417319848563204</v>
      </c>
      <c r="D276" s="125">
        <f t="shared" si="38"/>
        <v>5.362628635350988</v>
      </c>
      <c r="E276" s="125">
        <f t="shared" si="39"/>
        <v>6.621883029222887</v>
      </c>
      <c r="F276" s="125">
        <f t="shared" si="40"/>
        <v>9.60565443433717</v>
      </c>
      <c r="G276" s="125">
        <f t="shared" si="41"/>
        <v>13.511244284072795</v>
      </c>
      <c r="H276" s="125">
        <f t="shared" si="42"/>
        <v>19.461728473310178</v>
      </c>
      <c r="I276">
        <f t="shared" si="43"/>
        <v>1.8544535450972266</v>
      </c>
      <c r="J276">
        <f t="shared" si="44"/>
        <v>1.751883205096721</v>
      </c>
    </row>
    <row r="277" spans="1:10" ht="15">
      <c r="A277" s="125">
        <v>725</v>
      </c>
      <c r="B277" s="125">
        <f t="shared" si="36"/>
        <v>2.84444745863667</v>
      </c>
      <c r="C277" s="125">
        <f t="shared" si="37"/>
        <v>4.423406656945351</v>
      </c>
      <c r="D277" s="125">
        <f t="shared" si="38"/>
        <v>5.370014547551975</v>
      </c>
      <c r="E277" s="125">
        <f t="shared" si="39"/>
        <v>6.6309962992156395</v>
      </c>
      <c r="F277" s="125">
        <f t="shared" si="40"/>
        <v>9.618841507521214</v>
      </c>
      <c r="G277" s="125">
        <f t="shared" si="41"/>
        <v>13.529707886593409</v>
      </c>
      <c r="H277" s="125">
        <f t="shared" si="42"/>
        <v>19.48805797827524</v>
      </c>
      <c r="I277">
        <f t="shared" si="43"/>
        <v>1.8570109645607187</v>
      </c>
      <c r="J277">
        <f t="shared" si="44"/>
        <v>1.7542992184490471</v>
      </c>
    </row>
    <row r="278" spans="1:10" ht="15">
      <c r="A278" s="125">
        <v>724</v>
      </c>
      <c r="B278" s="125">
        <f t="shared" si="36"/>
        <v>2.8483746364915734</v>
      </c>
      <c r="C278" s="125">
        <f t="shared" si="37"/>
        <v>4.429510254638449</v>
      </c>
      <c r="D278" s="125">
        <f t="shared" si="38"/>
        <v>5.377420817989845</v>
      </c>
      <c r="E278" s="125">
        <f t="shared" si="39"/>
        <v>6.640134659667267</v>
      </c>
      <c r="F278" s="125">
        <f t="shared" si="40"/>
        <v>9.632064752662005</v>
      </c>
      <c r="G278" s="125">
        <f t="shared" si="41"/>
        <v>13.548221784857727</v>
      </c>
      <c r="H278" s="125">
        <f t="shared" si="42"/>
        <v>19.514458130470484</v>
      </c>
      <c r="I278">
        <f t="shared" si="43"/>
        <v>1.8595754468611476</v>
      </c>
      <c r="J278">
        <f t="shared" si="44"/>
        <v>1.7567219043051658</v>
      </c>
    </row>
    <row r="279" spans="1:10" ht="15">
      <c r="A279" s="125">
        <v>723</v>
      </c>
      <c r="B279" s="125">
        <f t="shared" si="36"/>
        <v>2.852312671188961</v>
      </c>
      <c r="C279" s="125">
        <f t="shared" si="37"/>
        <v>4.43563071116887</v>
      </c>
      <c r="D279" s="125">
        <f t="shared" si="38"/>
        <v>5.3848475308905925</v>
      </c>
      <c r="E279" s="125">
        <f t="shared" si="39"/>
        <v>6.649298214221659</v>
      </c>
      <c r="F279" s="125">
        <f t="shared" si="40"/>
        <v>9.645324318439082</v>
      </c>
      <c r="G279" s="125">
        <f t="shared" si="41"/>
        <v>13.566786183687586</v>
      </c>
      <c r="H279" s="125">
        <f t="shared" si="42"/>
        <v>19.540929211804663</v>
      </c>
      <c r="I279">
        <f t="shared" si="43"/>
        <v>1.8621470212945939</v>
      </c>
      <c r="J279">
        <f t="shared" si="44"/>
        <v>1.759151290343133</v>
      </c>
    </row>
    <row r="280" spans="1:10" ht="15">
      <c r="A280" s="125">
        <v>722</v>
      </c>
      <c r="B280" s="125">
        <f t="shared" si="36"/>
        <v>2.856261607803084</v>
      </c>
      <c r="C280" s="125">
        <f t="shared" si="37"/>
        <v>4.441768096447212</v>
      </c>
      <c r="D280" s="125">
        <f t="shared" si="38"/>
        <v>5.392294770945115</v>
      </c>
      <c r="E280" s="125">
        <f t="shared" si="39"/>
        <v>6.65848706709369</v>
      </c>
      <c r="F280" s="125">
        <f t="shared" si="40"/>
        <v>9.65862035434598</v>
      </c>
      <c r="G280" s="125">
        <f t="shared" si="41"/>
        <v>13.58540128901315</v>
      </c>
      <c r="H280" s="125">
        <f t="shared" si="42"/>
        <v>19.567471505673094</v>
      </c>
      <c r="I280">
        <f t="shared" si="43"/>
        <v>1.8647257173193716</v>
      </c>
      <c r="J280">
        <f t="shared" si="44"/>
        <v>1.7615874043942867</v>
      </c>
    </row>
    <row r="281" spans="1:10" ht="15">
      <c r="A281" s="125">
        <v>721</v>
      </c>
      <c r="B281" s="125">
        <f t="shared" si="36"/>
        <v>2.8602214916579958</v>
      </c>
      <c r="C281" s="125">
        <f t="shared" si="37"/>
        <v>4.447922480770957</v>
      </c>
      <c r="D281" s="125">
        <f t="shared" si="38"/>
        <v>5.399762623312436</v>
      </c>
      <c r="E281" s="125">
        <f t="shared" si="39"/>
        <v>6.667701323073148</v>
      </c>
      <c r="F281" s="125">
        <f t="shared" si="40"/>
        <v>9.671953010695804</v>
      </c>
      <c r="G281" s="125">
        <f t="shared" si="41"/>
        <v>13.604067307880348</v>
      </c>
      <c r="H281" s="125">
        <f t="shared" si="42"/>
        <v>19.594085296967382</v>
      </c>
      <c r="I281">
        <f t="shared" si="43"/>
        <v>1.8673115645571545</v>
      </c>
      <c r="J281">
        <f t="shared" si="44"/>
        <v>1.7640302744443075</v>
      </c>
    </row>
    <row r="282" spans="1:10" ht="15">
      <c r="A282" s="125">
        <v>720</v>
      </c>
      <c r="B282" s="125">
        <f t="shared" si="36"/>
        <v>2.864192368329293</v>
      </c>
      <c r="C282" s="125">
        <f t="shared" si="37"/>
        <v>4.45409393482715</v>
      </c>
      <c r="D282" s="125">
        <f t="shared" si="38"/>
        <v>5.407251173622932</v>
      </c>
      <c r="E282" s="125">
        <f t="shared" si="39"/>
        <v>6.6769410875287045</v>
      </c>
      <c r="F282" s="125">
        <f t="shared" si="40"/>
        <v>9.68532243862682</v>
      </c>
      <c r="G282" s="125">
        <f t="shared" si="41"/>
        <v>13.62278444845843</v>
      </c>
      <c r="H282" s="125">
        <f t="shared" si="42"/>
        <v>19.620770872085156</v>
      </c>
      <c r="I282">
        <f t="shared" si="43"/>
        <v>1.869904592794107</v>
      </c>
      <c r="J282">
        <f t="shared" si="44"/>
        <v>1.7664799286342903</v>
      </c>
    </row>
    <row r="283" spans="1:10" ht="15">
      <c r="A283" s="125">
        <v>719</v>
      </c>
      <c r="B283" s="125">
        <f t="shared" si="36"/>
        <v>2.868174283645856</v>
      </c>
      <c r="C283" s="125">
        <f t="shared" si="37"/>
        <v>4.4602825296950925</v>
      </c>
      <c r="D283" s="125">
        <f t="shared" si="38"/>
        <v>5.414760507981597</v>
      </c>
      <c r="E283" s="125">
        <f t="shared" si="39"/>
        <v>6.686206466411916</v>
      </c>
      <c r="F283" s="125">
        <f t="shared" si="40"/>
        <v>9.698728790108124</v>
      </c>
      <c r="G283" s="125">
        <f t="shared" si="41"/>
        <v>13.64155292004755</v>
      </c>
      <c r="H283" s="125">
        <f t="shared" si="42"/>
        <v>19.64752851893998</v>
      </c>
      <c r="I283">
        <f t="shared" si="43"/>
        <v>1.8725048319820283</v>
      </c>
      <c r="J283">
        <f t="shared" si="44"/>
        <v>1.7689363952618253</v>
      </c>
    </row>
    <row r="284" spans="1:10" ht="15">
      <c r="A284" s="125">
        <v>718</v>
      </c>
      <c r="B284" s="125">
        <f t="shared" si="36"/>
        <v>2.872167283691612</v>
      </c>
      <c r="C284" s="125">
        <f t="shared" si="37"/>
        <v>4.466488336849077</v>
      </c>
      <c r="D284" s="125">
        <f t="shared" si="38"/>
        <v>5.4222907129713365</v>
      </c>
      <c r="E284" s="125">
        <f t="shared" si="39"/>
        <v>6.695497566261246</v>
      </c>
      <c r="F284" s="125">
        <f t="shared" si="40"/>
        <v>9.71217221794535</v>
      </c>
      <c r="G284" s="125">
        <f t="shared" si="41"/>
        <v>13.660372933086414</v>
      </c>
      <c r="H284" s="125">
        <f t="shared" si="42"/>
        <v>19.674358526971236</v>
      </c>
      <c r="I284">
        <f t="shared" si="43"/>
        <v>1.8751123122395084</v>
      </c>
      <c r="J284">
        <f t="shared" si="44"/>
        <v>1.7713997027820874</v>
      </c>
    </row>
    <row r="285" spans="1:10" ht="15">
      <c r="A285" s="125">
        <v>717</v>
      </c>
      <c r="B285" s="125">
        <f t="shared" si="36"/>
        <v>2.8761714148073136</v>
      </c>
      <c r="C285" s="125">
        <f t="shared" si="37"/>
        <v>4.472711428161124</v>
      </c>
      <c r="D285" s="125">
        <f t="shared" si="38"/>
        <v>5.429841875656283</v>
      </c>
      <c r="E285" s="125">
        <f t="shared" si="39"/>
        <v>6.70481449420614</v>
      </c>
      <c r="F285" s="125">
        <f t="shared" si="40"/>
        <v>9.725652875786407</v>
      </c>
      <c r="G285" s="125">
        <f t="shared" si="41"/>
        <v>13.679244699159993</v>
      </c>
      <c r="H285" s="125">
        <f t="shared" si="42"/>
        <v>19.70126118715419</v>
      </c>
      <c r="I285">
        <f t="shared" si="43"/>
        <v>1.8777270638530856</v>
      </c>
      <c r="J285">
        <f t="shared" si="44"/>
        <v>1.7738698798089323</v>
      </c>
    </row>
    <row r="286" spans="1:10" ht="15">
      <c r="A286" s="125">
        <v>716</v>
      </c>
      <c r="B286" s="125">
        <f t="shared" si="36"/>
        <v>2.8801867235923284</v>
      </c>
      <c r="C286" s="125">
        <f t="shared" si="37"/>
        <v>4.478951875903757</v>
      </c>
      <c r="D286" s="125">
        <f t="shared" si="38"/>
        <v>5.437414083585138</v>
      </c>
      <c r="E286" s="125">
        <f t="shared" si="39"/>
        <v>6.714157357971116</v>
      </c>
      <c r="F286" s="125">
        <f t="shared" si="40"/>
        <v>9.739170918127284</v>
      </c>
      <c r="G286" s="125">
        <f t="shared" si="41"/>
        <v>13.698168431007312</v>
      </c>
      <c r="H286" s="125">
        <f t="shared" si="42"/>
        <v>19.728236792010037</v>
      </c>
      <c r="I286">
        <f t="shared" si="43"/>
        <v>1.8803491172784212</v>
      </c>
      <c r="J286">
        <f t="shared" si="44"/>
        <v>1.7763469551160074</v>
      </c>
    </row>
    <row r="287" spans="1:10" ht="15">
      <c r="A287" s="125">
        <v>715</v>
      </c>
      <c r="B287" s="125">
        <f t="shared" si="36"/>
        <v>2.8842132569064436</v>
      </c>
      <c r="C287" s="125">
        <f t="shared" si="37"/>
        <v>4.485209752752788</v>
      </c>
      <c r="D287" s="125">
        <f t="shared" si="38"/>
        <v>5.445007424794556</v>
      </c>
      <c r="E287" s="125">
        <f t="shared" si="39"/>
        <v>6.723526265879902</v>
      </c>
      <c r="F287" s="125">
        <f t="shared" si="40"/>
        <v>9.752726500317891</v>
      </c>
      <c r="G287" s="125">
        <f t="shared" si="41"/>
        <v>13.717144342529274</v>
      </c>
      <c r="H287" s="125">
        <f t="shared" si="42"/>
        <v>19.75528563561609</v>
      </c>
      <c r="I287">
        <f t="shared" si="43"/>
        <v>1.8829785031414823</v>
      </c>
      <c r="J287">
        <f t="shared" si="44"/>
        <v>1.7788309576378663</v>
      </c>
    </row>
    <row r="288" spans="1:10" ht="15">
      <c r="A288" s="125">
        <v>714</v>
      </c>
      <c r="B288" s="125">
        <f t="shared" si="36"/>
        <v>2.8882510618716912</v>
      </c>
      <c r="C288" s="125">
        <f t="shared" si="37"/>
        <v>4.491485131790142</v>
      </c>
      <c r="D288" s="125">
        <f t="shared" si="38"/>
        <v>5.452621987812532</v>
      </c>
      <c r="E288" s="125">
        <f t="shared" si="39"/>
        <v>6.732921326859603</v>
      </c>
      <c r="F288" s="125">
        <f t="shared" si="40"/>
        <v>9.766319778567956</v>
      </c>
      <c r="G288" s="125">
        <f t="shared" si="41"/>
        <v>13.736172648796574</v>
      </c>
      <c r="H288" s="125">
        <f t="shared" si="42"/>
        <v>19.78240801361604</v>
      </c>
      <c r="I288">
        <f t="shared" si="43"/>
        <v>1.8856152522397318</v>
      </c>
      <c r="J288">
        <f t="shared" si="44"/>
        <v>1.7813219164710963</v>
      </c>
    </row>
    <row r="289" spans="1:10" ht="15">
      <c r="A289" s="125">
        <v>713</v>
      </c>
      <c r="B289" s="125">
        <f t="shared" si="36"/>
        <v>2.8923001858741815</v>
      </c>
      <c r="C289" s="125">
        <f t="shared" si="37"/>
        <v>4.49777808650669</v>
      </c>
      <c r="D289" s="125">
        <f t="shared" si="38"/>
        <v>5.460257861661839</v>
      </c>
      <c r="E289" s="125">
        <f t="shared" si="39"/>
        <v>6.7423426504448996</v>
      </c>
      <c r="F289" s="125">
        <f t="shared" si="40"/>
        <v>9.779950909952962</v>
      </c>
      <c r="G289" s="125">
        <f t="shared" si="41"/>
        <v>13.755253566057656</v>
      </c>
      <c r="H289" s="125">
        <f t="shared" si="42"/>
        <v>19.809604223230256</v>
      </c>
      <c r="I289">
        <f t="shared" si="43"/>
        <v>1.8882593955433322</v>
      </c>
      <c r="J289">
        <f t="shared" si="44"/>
        <v>1.7838198608754532</v>
      </c>
    </row>
    <row r="290" spans="1:10" ht="15">
      <c r="A290" s="125">
        <v>712</v>
      </c>
      <c r="B290" s="125">
        <f t="shared" si="36"/>
        <v>2.896360676565956</v>
      </c>
      <c r="C290" s="125">
        <f t="shared" si="37"/>
        <v>4.50408869080511</v>
      </c>
      <c r="D290" s="125">
        <f t="shared" si="38"/>
        <v>5.46791513586349</v>
      </c>
      <c r="E290" s="125">
        <f t="shared" si="39"/>
        <v>6.751790346782291</v>
      </c>
      <c r="F290" s="125">
        <f t="shared" si="40"/>
        <v>9.793620052420147</v>
      </c>
      <c r="G290" s="125">
        <f t="shared" si="41"/>
        <v>13.774387311746764</v>
      </c>
      <c r="H290" s="125">
        <f t="shared" si="42"/>
        <v>19.8368745632662</v>
      </c>
      <c r="I290">
        <f t="shared" si="43"/>
        <v>1.8909109641963568</v>
      </c>
      <c r="J290">
        <f t="shared" si="44"/>
        <v>1.7863248202750077</v>
      </c>
    </row>
    <row r="291" spans="1:10" ht="15">
      <c r="A291" s="125">
        <v>711</v>
      </c>
      <c r="B291" s="125">
        <f t="shared" si="36"/>
        <v>2.900432581866857</v>
      </c>
      <c r="C291" s="125">
        <f t="shared" si="37"/>
        <v>4.510417019002783</v>
      </c>
      <c r="D291" s="125">
        <f t="shared" si="38"/>
        <v>5.475593900440219</v>
      </c>
      <c r="E291" s="125">
        <f t="shared" si="39"/>
        <v>6.7612645266343625</v>
      </c>
      <c r="F291" s="125">
        <f t="shared" si="40"/>
        <v>9.807327364794537</v>
      </c>
      <c r="G291" s="125">
        <f t="shared" si="41"/>
        <v>13.793574104492011</v>
      </c>
      <c r="H291" s="125">
        <f t="shared" si="42"/>
        <v>19.864219334128958</v>
      </c>
      <c r="I291">
        <f t="shared" si="43"/>
        <v>1.893569989518013</v>
      </c>
      <c r="J291">
        <f t="shared" si="44"/>
        <v>1.788836824259299</v>
      </c>
    </row>
    <row r="292" spans="1:10" ht="15">
      <c r="A292" s="125">
        <v>710</v>
      </c>
      <c r="B292" s="125">
        <f t="shared" si="36"/>
        <v>2.904515949966406</v>
      </c>
      <c r="C292" s="125">
        <f t="shared" si="37"/>
        <v>4.516763145834692</v>
      </c>
      <c r="D292" s="125">
        <f t="shared" si="38"/>
        <v>5.483294245920006</v>
      </c>
      <c r="E292" s="125">
        <f t="shared" si="39"/>
        <v>6.770765301384094</v>
      </c>
      <c r="F292" s="125">
        <f t="shared" si="40"/>
        <v>9.821073006785035</v>
      </c>
      <c r="G292" s="125">
        <f t="shared" si="41"/>
        <v>13.812814164123576</v>
      </c>
      <c r="H292" s="125">
        <f t="shared" si="42"/>
        <v>19.891638837831756</v>
      </c>
      <c r="I292">
        <f t="shared" si="43"/>
        <v>1.8962365030038708</v>
      </c>
      <c r="J292">
        <f t="shared" si="44"/>
        <v>1.7913559025845005</v>
      </c>
    </row>
    <row r="293" spans="1:10" ht="15">
      <c r="A293" s="125">
        <v>709</v>
      </c>
      <c r="B293" s="125">
        <f t="shared" si="36"/>
        <v>2.908610829325711</v>
      </c>
      <c r="C293" s="125">
        <f t="shared" si="37"/>
        <v>4.52312714645637</v>
      </c>
      <c r="D293" s="125">
        <f t="shared" si="38"/>
        <v>5.491016263339612</v>
      </c>
      <c r="E293" s="125">
        <f t="shared" si="39"/>
        <v>6.7802927830392115</v>
      </c>
      <c r="F293" s="125">
        <f t="shared" si="40"/>
        <v>9.834857138990571</v>
      </c>
      <c r="G293" s="125">
        <f t="shared" si="41"/>
        <v>13.832107711681903</v>
      </c>
      <c r="H293" s="125">
        <f t="shared" si="42"/>
        <v>19.919133378006652</v>
      </c>
      <c r="I293">
        <f t="shared" si="43"/>
        <v>1.898910536327114</v>
      </c>
      <c r="J293">
        <f t="shared" si="44"/>
        <v>1.7938820851745947</v>
      </c>
    </row>
    <row r="294" spans="1:10" ht="15">
      <c r="A294" s="125">
        <v>708</v>
      </c>
      <c r="B294" s="125">
        <f t="shared" si="36"/>
        <v>2.912717268679376</v>
      </c>
      <c r="C294" s="125">
        <f t="shared" si="37"/>
        <v>4.529509096446853</v>
      </c>
      <c r="D294" s="125">
        <f t="shared" si="38"/>
        <v>5.498760044248165</v>
      </c>
      <c r="E294" s="125">
        <f t="shared" si="39"/>
        <v>6.789847084236557</v>
      </c>
      <c r="F294" s="125">
        <f t="shared" si="40"/>
        <v>9.84867992290629</v>
      </c>
      <c r="G294" s="125">
        <f t="shared" si="41"/>
        <v>13.851454969426031</v>
      </c>
      <c r="H294" s="125">
        <f t="shared" si="42"/>
        <v>19.946703259915264</v>
      </c>
      <c r="I294">
        <f t="shared" si="43"/>
        <v>1.901592121339786</v>
      </c>
      <c r="J294">
        <f t="shared" si="44"/>
        <v>1.796415402122556</v>
      </c>
    </row>
    <row r="295" spans="1:10" ht="15">
      <c r="A295" s="125">
        <v>707</v>
      </c>
      <c r="B295" s="125">
        <f t="shared" si="36"/>
        <v>2.916835317037431</v>
      </c>
      <c r="C295" s="125">
        <f t="shared" si="37"/>
        <v>4.535909071811668</v>
      </c>
      <c r="D295" s="125">
        <f t="shared" si="38"/>
        <v>5.506525680710768</v>
      </c>
      <c r="E295" s="125">
        <f t="shared" si="39"/>
        <v>6.799428318246518</v>
      </c>
      <c r="F295" s="125">
        <f t="shared" si="40"/>
        <v>9.862541520929799</v>
      </c>
      <c r="G295" s="125">
        <f t="shared" si="41"/>
        <v>13.870856160841926</v>
      </c>
      <c r="H295" s="125">
        <f t="shared" si="42"/>
        <v>19.9743487904596</v>
      </c>
      <c r="I295">
        <f t="shared" si="43"/>
        <v>1.9042812900740576</v>
      </c>
      <c r="J295">
        <f t="shared" si="44"/>
        <v>1.7989558836915471</v>
      </c>
    </row>
    <row r="296" spans="1:10" ht="15">
      <c r="A296" s="125">
        <v>706</v>
      </c>
      <c r="B296" s="125">
        <f t="shared" si="36"/>
        <v>2.920965023687289</v>
      </c>
      <c r="C296" s="125">
        <f t="shared" si="37"/>
        <v>4.542327148985845</v>
      </c>
      <c r="D296" s="125">
        <f t="shared" si="38"/>
        <v>5.514313265312127</v>
      </c>
      <c r="E296" s="125">
        <f t="shared" si="39"/>
        <v>6.809036598977475</v>
      </c>
      <c r="F296" s="125">
        <f t="shared" si="40"/>
        <v>9.876442096367464</v>
      </c>
      <c r="G296" s="125">
        <f t="shared" si="41"/>
        <v>13.890311510650944</v>
      </c>
      <c r="H296" s="125">
        <f t="shared" si="42"/>
        <v>20.002070278192967</v>
      </c>
      <c r="I296">
        <f t="shared" si="43"/>
        <v>1.9069780747435008</v>
      </c>
      <c r="J296">
        <f t="shared" si="44"/>
        <v>1.8015035603161231</v>
      </c>
    </row>
    <row r="297" spans="1:10" ht="15">
      <c r="A297" s="125">
        <v>705</v>
      </c>
      <c r="B297" s="125">
        <f t="shared" si="36"/>
        <v>2.9251064381957015</v>
      </c>
      <c r="C297" s="125">
        <f t="shared" si="37"/>
        <v>4.548763404836952</v>
      </c>
      <c r="D297" s="125">
        <f t="shared" si="38"/>
        <v>5.522122891160232</v>
      </c>
      <c r="E297" s="125">
        <f t="shared" si="39"/>
        <v>6.818672040980292</v>
      </c>
      <c r="F297" s="125">
        <f t="shared" si="40"/>
        <v>9.890381813440749</v>
      </c>
      <c r="G297" s="125">
        <f t="shared" si="41"/>
        <v>13.909821244818318</v>
      </c>
      <c r="H297" s="125">
        <f t="shared" si="42"/>
        <v>20.029868033330967</v>
      </c>
      <c r="I297">
        <f t="shared" si="43"/>
        <v>1.9096825077443773</v>
      </c>
      <c r="J297">
        <f t="shared" si="44"/>
        <v>1.8040584626034453</v>
      </c>
    </row>
    <row r="298" spans="1:10" ht="15">
      <c r="A298" s="125">
        <v>704</v>
      </c>
      <c r="B298" s="125">
        <f t="shared" si="36"/>
        <v>2.929259610410745</v>
      </c>
      <c r="C298" s="125">
        <f t="shared" si="37"/>
        <v>4.555217916668157</v>
      </c>
      <c r="D298" s="125">
        <f t="shared" si="38"/>
        <v>5.529954651890043</v>
      </c>
      <c r="E298" s="125">
        <f t="shared" si="39"/>
        <v>6.828334759452864</v>
      </c>
      <c r="F298" s="125">
        <f t="shared" si="40"/>
        <v>9.90436083729264</v>
      </c>
      <c r="G298" s="125">
        <f t="shared" si="41"/>
        <v>13.929385590561747</v>
      </c>
      <c r="H298" s="125">
        <f t="shared" si="42"/>
        <v>20.057742367762575</v>
      </c>
      <c r="I298">
        <f t="shared" si="43"/>
        <v>1.9123946216569314</v>
      </c>
      <c r="J298">
        <f t="shared" si="44"/>
        <v>1.8066206213345077</v>
      </c>
    </row>
    <row r="299" spans="1:10" ht="15">
      <c r="A299" s="125">
        <v>703</v>
      </c>
      <c r="B299" s="125">
        <f t="shared" si="36"/>
        <v>2.933424590463815</v>
      </c>
      <c r="C299" s="125">
        <f t="shared" si="37"/>
        <v>4.5616907622213185</v>
      </c>
      <c r="D299" s="125">
        <f t="shared" si="38"/>
        <v>5.537808641667229</v>
      </c>
      <c r="E299" s="125">
        <f t="shared" si="39"/>
        <v>6.838024870244662</v>
      </c>
      <c r="F299" s="125">
        <f t="shared" si="40"/>
        <v>9.91837933399407</v>
      </c>
      <c r="G299" s="125">
        <f t="shared" si="41"/>
        <v>13.94900477636002</v>
      </c>
      <c r="H299" s="125">
        <f t="shared" si="42"/>
        <v>20.085693595061322</v>
      </c>
      <c r="I299">
        <f t="shared" si="43"/>
        <v>1.9151144492467016</v>
      </c>
      <c r="J299">
        <f t="shared" si="44"/>
        <v>1.809190067465375</v>
      </c>
    </row>
    <row r="300" spans="1:10" ht="15">
      <c r="A300" s="125">
        <v>702</v>
      </c>
      <c r="B300" s="125">
        <f t="shared" si="36"/>
        <v>2.937601428771649</v>
      </c>
      <c r="C300" s="125">
        <f t="shared" si="37"/>
        <v>4.5681820196800995</v>
      </c>
      <c r="D300" s="125">
        <f t="shared" si="38"/>
        <v>5.545684955191926</v>
      </c>
      <c r="E300" s="125">
        <f t="shared" si="39"/>
        <v>6.84774248986136</v>
      </c>
      <c r="F300" s="125">
        <f t="shared" si="40"/>
        <v>9.932437470550468</v>
      </c>
      <c r="G300" s="125">
        <f t="shared" si="41"/>
        <v>13.96867903196175</v>
      </c>
      <c r="H300" s="125">
        <f t="shared" si="42"/>
        <v>20.113722030496547</v>
      </c>
      <c r="I300">
        <f t="shared" si="43"/>
        <v>1.9178420234658344</v>
      </c>
      <c r="J300">
        <f t="shared" si="44"/>
        <v>1.811766832128422</v>
      </c>
    </row>
    <row r="301" spans="1:10" ht="15">
      <c r="A301" s="125">
        <v>701</v>
      </c>
      <c r="B301" s="125">
        <f t="shared" si="36"/>
        <v>2.94179017603835</v>
      </c>
      <c r="C301" s="125">
        <f t="shared" si="37"/>
        <v>4.574691767673106</v>
      </c>
      <c r="D301" s="125">
        <f t="shared" si="38"/>
        <v>5.553583687702538</v>
      </c>
      <c r="E301" s="125">
        <f t="shared" si="39"/>
        <v>6.857487735469472</v>
      </c>
      <c r="F301" s="125">
        <f t="shared" si="40"/>
        <v>9.946535414908292</v>
      </c>
      <c r="G301" s="125">
        <f t="shared" si="41"/>
        <v>13.988408588394154</v>
      </c>
      <c r="H301" s="125">
        <f t="shared" si="42"/>
        <v>20.141827991044742</v>
      </c>
      <c r="I301">
        <f t="shared" si="43"/>
        <v>1.9205773774544215</v>
      </c>
      <c r="J301">
        <f t="shared" si="44"/>
        <v>1.814350946633599</v>
      </c>
    </row>
    <row r="302" spans="1:10" ht="15">
      <c r="A302" s="125">
        <v>700</v>
      </c>
      <c r="B302" s="125">
        <f t="shared" si="36"/>
        <v>2.9459908832574406</v>
      </c>
      <c r="C302" s="125">
        <f t="shared" si="37"/>
        <v>4.581220085277059</v>
      </c>
      <c r="D302" s="125">
        <f t="shared" si="38"/>
        <v>5.561504934979554</v>
      </c>
      <c r="E302" s="125">
        <f t="shared" si="39"/>
        <v>6.867260724901045</v>
      </c>
      <c r="F302" s="125">
        <f t="shared" si="40"/>
        <v>9.960673335961664</v>
      </c>
      <c r="G302" s="125">
        <f t="shared" si="41"/>
        <v>14.008193677971914</v>
      </c>
      <c r="H302" s="125">
        <f t="shared" si="42"/>
        <v>20.170011795401</v>
      </c>
      <c r="I302">
        <f t="shared" si="43"/>
        <v>1.9233205445418355</v>
      </c>
      <c r="J302">
        <f t="shared" si="44"/>
        <v>1.816942442469694</v>
      </c>
    </row>
    <row r="303" spans="1:10" ht="15">
      <c r="A303" s="125">
        <v>699</v>
      </c>
      <c r="B303" s="125">
        <f t="shared" si="36"/>
        <v>2.9502036017139335</v>
      </c>
      <c r="C303" s="125">
        <f t="shared" si="37"/>
        <v>4.587767052019988</v>
      </c>
      <c r="D303" s="125">
        <f t="shared" si="38"/>
        <v>5.569448793349415</v>
      </c>
      <c r="E303" s="125">
        <f t="shared" si="39"/>
        <v>6.877061576658378</v>
      </c>
      <c r="F303" s="125">
        <f t="shared" si="40"/>
        <v>9.974851403559041</v>
      </c>
      <c r="G303" s="125">
        <f t="shared" si="41"/>
        <v>14.028034534306112</v>
      </c>
      <c r="H303" s="125">
        <f t="shared" si="42"/>
        <v>20.19827376399053</v>
      </c>
      <c r="I303">
        <f t="shared" si="43"/>
        <v>1.9260715582480874</v>
      </c>
      <c r="J303">
        <f t="shared" si="44"/>
        <v>1.819541351305612</v>
      </c>
    </row>
    <row r="304" spans="1:10" ht="15">
      <c r="A304" s="125">
        <v>698</v>
      </c>
      <c r="B304" s="125">
        <f t="shared" si="36"/>
        <v>2.9544283829864106</v>
      </c>
      <c r="C304" s="125">
        <f t="shared" si="37"/>
        <v>4.594332747884452</v>
      </c>
      <c r="D304" s="125">
        <f t="shared" si="38"/>
        <v>5.577415359688402</v>
      </c>
      <c r="E304" s="125">
        <f t="shared" si="39"/>
        <v>6.886890409918796</v>
      </c>
      <c r="F304" s="125">
        <f t="shared" si="40"/>
        <v>9.989069788509958</v>
      </c>
      <c r="G304" s="125">
        <f t="shared" si="41"/>
        <v>14.047931392313238</v>
      </c>
      <c r="H304" s="125">
        <f t="shared" si="42"/>
        <v>20.226614218980316</v>
      </c>
      <c r="I304">
        <f t="shared" si="43"/>
        <v>1.9288304522851878</v>
      </c>
      <c r="J304">
        <f t="shared" si="44"/>
        <v>1.8221477049916668</v>
      </c>
    </row>
    <row r="305" spans="1:10" ht="15">
      <c r="A305" s="125">
        <v>697</v>
      </c>
      <c r="B305" s="125">
        <f t="shared" si="36"/>
        <v>2.958665278949131</v>
      </c>
      <c r="C305" s="125">
        <f t="shared" si="37"/>
        <v>4.600917253310793</v>
      </c>
      <c r="D305" s="125">
        <f t="shared" si="38"/>
        <v>5.585404731426567</v>
      </c>
      <c r="E305" s="125">
        <f t="shared" si="39"/>
        <v>6.896747344539454</v>
      </c>
      <c r="F305" s="125">
        <f t="shared" si="40"/>
        <v>10.0033286625918</v>
      </c>
      <c r="G305" s="125">
        <f t="shared" si="41"/>
        <v>14.067884488224275</v>
      </c>
      <c r="H305" s="125">
        <f t="shared" si="42"/>
        <v>20.255033484290777</v>
      </c>
      <c r="I305">
        <f t="shared" si="43"/>
        <v>1.9315972605585257</v>
      </c>
      <c r="J305">
        <f t="shared" si="44"/>
        <v>1.824761535560879</v>
      </c>
    </row>
    <row r="306" spans="1:10" ht="15">
      <c r="A306" s="125">
        <v>696</v>
      </c>
      <c r="B306" s="125">
        <f t="shared" si="36"/>
        <v>2.962914341774149</v>
      </c>
      <c r="C306" s="125">
        <f t="shared" si="37"/>
        <v>4.607520649200409</v>
      </c>
      <c r="D306" s="125">
        <f t="shared" si="38"/>
        <v>5.593417006551684</v>
      </c>
      <c r="E306" s="125">
        <f t="shared" si="39"/>
        <v>6.906632501062185</v>
      </c>
      <c r="F306" s="125">
        <f t="shared" si="40"/>
        <v>10.017628198556665</v>
      </c>
      <c r="G306" s="125">
        <f t="shared" si="41"/>
        <v>14.087894059593856</v>
      </c>
      <c r="H306" s="125">
        <f t="shared" si="42"/>
        <v>20.283531885607626</v>
      </c>
      <c r="I306">
        <f t="shared" si="43"/>
        <v>1.9343720171682568</v>
      </c>
      <c r="J306">
        <f t="shared" si="44"/>
        <v>1.8273828752302914</v>
      </c>
    </row>
    <row r="307" spans="1:10" ht="15">
      <c r="A307" s="125">
        <v>695</v>
      </c>
      <c r="B307" s="125">
        <f t="shared" si="36"/>
        <v>2.967175623933457</v>
      </c>
      <c r="C307" s="125">
        <f t="shared" si="37"/>
        <v>4.614143016919066</v>
      </c>
      <c r="D307" s="125">
        <f t="shared" si="38"/>
        <v>5.601452283613249</v>
      </c>
      <c r="E307" s="125">
        <f t="shared" si="39"/>
        <v>6.916546000718387</v>
      </c>
      <c r="F307" s="125">
        <f t="shared" si="40"/>
        <v>10.031968570138263</v>
      </c>
      <c r="G307" s="125">
        <f t="shared" si="41"/>
        <v>14.107960345309492</v>
      </c>
      <c r="H307" s="125">
        <f t="shared" si="42"/>
        <v>20.312109750393734</v>
      </c>
      <c r="I307">
        <f t="shared" si="43"/>
        <v>1.937154756410703</v>
      </c>
      <c r="J307">
        <f t="shared" si="44"/>
        <v>1.8300117564022875</v>
      </c>
    </row>
    <row r="308" spans="1:10" ht="15">
      <c r="A308" s="125">
        <v>694</v>
      </c>
      <c r="B308" s="125">
        <f t="shared" si="36"/>
        <v>2.971449178201141</v>
      </c>
      <c r="C308" s="125">
        <f t="shared" si="37"/>
        <v>4.620784438300231</v>
      </c>
      <c r="D308" s="125">
        <f t="shared" si="38"/>
        <v>5.6095106617265085</v>
      </c>
      <c r="E308" s="125">
        <f t="shared" si="39"/>
        <v>6.926487965433966</v>
      </c>
      <c r="F308" s="125">
        <f t="shared" si="40"/>
        <v>10.046349952058877</v>
      </c>
      <c r="G308" s="125">
        <f t="shared" si="41"/>
        <v>14.128083585600894</v>
      </c>
      <c r="H308" s="125">
        <f t="shared" si="42"/>
        <v>20.340767407901154</v>
      </c>
      <c r="I308">
        <f t="shared" si="43"/>
        <v>1.9399455127797656</v>
      </c>
      <c r="J308">
        <f t="shared" si="44"/>
        <v>1.8326482116659308</v>
      </c>
    </row>
    <row r="309" spans="1:10" ht="15">
      <c r="A309" s="125">
        <v>693</v>
      </c>
      <c r="B309" s="125">
        <f t="shared" si="36"/>
        <v>2.9757350576555583</v>
      </c>
      <c r="C309" s="125">
        <f t="shared" si="37"/>
        <v>4.627444995648433</v>
      </c>
      <c r="D309" s="125">
        <f t="shared" si="38"/>
        <v>5.617592240576514</v>
      </c>
      <c r="E309" s="125">
        <f t="shared" si="39"/>
        <v>6.936458517834296</v>
      </c>
      <c r="F309" s="125">
        <f t="shared" si="40"/>
        <v>10.060772520036393</v>
      </c>
      <c r="G309" s="125">
        <f t="shared" si="41"/>
        <v>14.14826402204936</v>
      </c>
      <c r="H309" s="125">
        <f t="shared" si="42"/>
        <v>20.3695051891832</v>
      </c>
      <c r="I309">
        <f t="shared" si="43"/>
        <v>1.94274432096835</v>
      </c>
      <c r="J309">
        <f t="shared" si="44"/>
        <v>1.8352922737983073</v>
      </c>
    </row>
    <row r="310" spans="1:10" ht="15">
      <c r="A310" s="125">
        <v>692</v>
      </c>
      <c r="B310" s="125">
        <f t="shared" si="36"/>
        <v>2.98003331568153</v>
      </c>
      <c r="C310" s="125">
        <f t="shared" si="37"/>
        <v>4.634124771742654</v>
      </c>
      <c r="D310" s="125">
        <f t="shared" si="38"/>
        <v>5.625697120422228</v>
      </c>
      <c r="E310" s="125">
        <f t="shared" si="39"/>
        <v>6.9464577812492445</v>
      </c>
      <c r="F310" s="125">
        <f t="shared" si="40"/>
        <v>10.075236450791373</v>
      </c>
      <c r="G310" s="125">
        <f t="shared" si="41"/>
        <v>14.168501897597238</v>
      </c>
      <c r="H310" s="125">
        <f t="shared" si="42"/>
        <v>20.39832342710665</v>
      </c>
      <c r="I310">
        <f t="shared" si="43"/>
        <v>1.9455512158698023</v>
      </c>
      <c r="J310">
        <f t="shared" si="44"/>
        <v>1.8379439757658853</v>
      </c>
    </row>
    <row r="311" spans="1:10" ht="15">
      <c r="A311" s="125">
        <v>691</v>
      </c>
      <c r="B311" s="125">
        <f t="shared" si="36"/>
        <v>2.984344005972563</v>
      </c>
      <c r="C311" s="125">
        <f t="shared" si="37"/>
        <v>4.64082384983976</v>
      </c>
      <c r="D311" s="125">
        <f t="shared" si="38"/>
        <v>5.633825402100652</v>
      </c>
      <c r="E311" s="125">
        <f t="shared" si="39"/>
        <v>6.956485879718234</v>
      </c>
      <c r="F311" s="125">
        <f t="shared" si="40"/>
        <v>10.089741922054207</v>
      </c>
      <c r="G311" s="125">
        <f t="shared" si="41"/>
        <v>14.188797456557477</v>
      </c>
      <c r="H311" s="125">
        <f t="shared" si="42"/>
        <v>20.42722245636402</v>
      </c>
      <c r="I311">
        <f t="shared" si="43"/>
        <v>1.9483662325793591</v>
      </c>
      <c r="J311">
        <f t="shared" si="44"/>
        <v>1.8406033507258857</v>
      </c>
    </row>
    <row r="312" spans="1:10" ht="15">
      <c r="A312" s="125">
        <v>690</v>
      </c>
      <c r="B312" s="125">
        <f t="shared" si="36"/>
        <v>2.988667182533075</v>
      </c>
      <c r="C312" s="125">
        <f t="shared" si="37"/>
        <v>4.647542313677942</v>
      </c>
      <c r="D312" s="125">
        <f t="shared" si="38"/>
        <v>5.641977187030994</v>
      </c>
      <c r="E312" s="125">
        <f t="shared" si="39"/>
        <v>6.966542937995339</v>
      </c>
      <c r="F312" s="125">
        <f t="shared" si="40"/>
        <v>10.104289112572312</v>
      </c>
      <c r="G312" s="125">
        <f t="shared" si="41"/>
        <v>14.209150944623255</v>
      </c>
      <c r="H312" s="125">
        <f t="shared" si="42"/>
        <v>20.456202613485964</v>
      </c>
      <c r="I312">
        <f t="shared" si="43"/>
        <v>1.9511894063956094</v>
      </c>
      <c r="J312">
        <f t="shared" si="44"/>
        <v>1.8432704320276614</v>
      </c>
    </row>
    <row r="313" spans="1:10" ht="15">
      <c r="A313" s="125">
        <v>689</v>
      </c>
      <c r="B313" s="125">
        <f t="shared" si="36"/>
        <v>2.993002899680655</v>
      </c>
      <c r="C313" s="125">
        <f t="shared" si="37"/>
        <v>4.654280247480204</v>
      </c>
      <c r="D313" s="125">
        <f t="shared" si="38"/>
        <v>5.650152577218878</v>
      </c>
      <c r="E313" s="125">
        <f t="shared" si="39"/>
        <v>6.97662908155444</v>
      </c>
      <c r="F313" s="125">
        <f t="shared" si="40"/>
        <v>10.118878202117404</v>
      </c>
      <c r="G313" s="125">
        <f t="shared" si="41"/>
        <v>14.22956260887768</v>
      </c>
      <c r="H313" s="125">
        <f t="shared" si="42"/>
        <v>20.485264236853755</v>
      </c>
      <c r="I313">
        <f t="shared" si="43"/>
        <v>1.9540207728219703</v>
      </c>
      <c r="J313">
        <f t="shared" si="44"/>
        <v>1.845945253214092</v>
      </c>
    </row>
    <row r="314" spans="1:10" ht="15">
      <c r="A314" s="125">
        <v>688</v>
      </c>
      <c r="B314" s="125">
        <f t="shared" si="36"/>
        <v>2.99735121204833</v>
      </c>
      <c r="C314" s="125">
        <f t="shared" si="37"/>
        <v>4.661037735957875</v>
      </c>
      <c r="D314" s="125">
        <f t="shared" si="38"/>
        <v>5.6583516752605805</v>
      </c>
      <c r="E314" s="125">
        <f t="shared" si="39"/>
        <v>6.98674443659441</v>
      </c>
      <c r="F314" s="125">
        <f t="shared" si="40"/>
        <v>10.133509371492815</v>
      </c>
      <c r="G314" s="125">
        <f t="shared" si="41"/>
        <v>14.250032697803595</v>
      </c>
      <c r="H314" s="125">
        <f t="shared" si="42"/>
        <v>20.514407666711875</v>
      </c>
      <c r="I314">
        <f t="shared" si="43"/>
        <v>1.9568603675681735</v>
      </c>
      <c r="J314">
        <f t="shared" si="44"/>
        <v>1.8486278480229903</v>
      </c>
    </row>
    <row r="315" spans="1:10" ht="15">
      <c r="A315" s="125">
        <v>687</v>
      </c>
      <c r="B315" s="125">
        <f t="shared" si="36"/>
        <v>3.0017121745868627</v>
      </c>
      <c r="C315" s="125">
        <f t="shared" si="37"/>
        <v>4.667814864314143</v>
      </c>
      <c r="D315" s="125">
        <f t="shared" si="38"/>
        <v>5.6665745843473125</v>
      </c>
      <c r="E315" s="125">
        <f t="shared" si="39"/>
        <v>6.996889130044361</v>
      </c>
      <c r="F315" s="125">
        <f t="shared" si="40"/>
        <v>10.148182802540894</v>
      </c>
      <c r="G315" s="125">
        <f t="shared" si="41"/>
        <v>14.270561461293433</v>
      </c>
      <c r="H315" s="125">
        <f t="shared" si="42"/>
        <v>20.543633245180718</v>
      </c>
      <c r="I315">
        <f t="shared" si="43"/>
        <v>1.9597082265517667</v>
      </c>
      <c r="J315">
        <f t="shared" si="44"/>
        <v>1.8513182503885188</v>
      </c>
    </row>
    <row r="316" spans="1:10" ht="15">
      <c r="A316" s="125">
        <v>686</v>
      </c>
      <c r="B316" s="125">
        <f t="shared" si="36"/>
        <v>3.006085842567061</v>
      </c>
      <c r="C316" s="125">
        <f t="shared" si="37"/>
        <v>4.67461171824764</v>
      </c>
      <c r="D316" s="125">
        <f t="shared" si="38"/>
        <v>5.674821408269527</v>
      </c>
      <c r="E316" s="125">
        <f t="shared" si="39"/>
        <v>7.007063289568916</v>
      </c>
      <c r="F316" s="125">
        <f t="shared" si="40"/>
        <v>10.162898678150459</v>
      </c>
      <c r="G316" s="125">
        <f t="shared" si="41"/>
        <v>14.291149150659184</v>
      </c>
      <c r="H316" s="125">
        <f t="shared" si="42"/>
        <v>20.572941316269336</v>
      </c>
      <c r="I316">
        <f t="shared" si="43"/>
        <v>1.9625643858996273</v>
      </c>
      <c r="J316">
        <f t="shared" si="44"/>
        <v>1.8540164944426214</v>
      </c>
    </row>
    <row r="317" spans="1:10" ht="15">
      <c r="A317" s="125">
        <v>685</v>
      </c>
      <c r="B317" s="125">
        <f t="shared" si="36"/>
        <v>3.010472271582112</v>
      </c>
      <c r="C317" s="125">
        <f t="shared" si="37"/>
        <v>4.681428383956036</v>
      </c>
      <c r="D317" s="125">
        <f t="shared" si="38"/>
        <v>5.6830922514212805</v>
      </c>
      <c r="E317" s="125">
        <f t="shared" si="39"/>
        <v>7.017267043573543</v>
      </c>
      <c r="F317" s="125">
        <f t="shared" si="40"/>
        <v>10.177657182264308</v>
      </c>
      <c r="G317" s="125">
        <f t="shared" si="41"/>
        <v>14.31179601864242</v>
      </c>
      <c r="H317" s="125">
        <f t="shared" si="42"/>
        <v>20.6023322258884</v>
      </c>
      <c r="I317">
        <f t="shared" si="43"/>
        <v>1.9654288819494907</v>
      </c>
      <c r="J317">
        <f t="shared" si="44"/>
        <v>1.8567226145164644</v>
      </c>
    </row>
    <row r="318" spans="1:10" ht="15">
      <c r="A318" s="125">
        <v>684</v>
      </c>
      <c r="B318" s="125">
        <f t="shared" si="36"/>
        <v>3.0148715175499357</v>
      </c>
      <c r="C318" s="125">
        <f t="shared" si="37"/>
        <v>4.688264948139683</v>
      </c>
      <c r="D318" s="125">
        <f t="shared" si="38"/>
        <v>5.6913872188046195</v>
      </c>
      <c r="E318" s="125">
        <f t="shared" si="39"/>
        <v>7.027500521209932</v>
      </c>
      <c r="F318" s="125">
        <f t="shared" si="40"/>
        <v>10.192458499886815</v>
      </c>
      <c r="G318" s="125">
        <f t="shared" si="41"/>
        <v>14.33250231942444</v>
      </c>
      <c r="H318" s="125">
        <f t="shared" si="42"/>
        <v>20.63180632186316</v>
      </c>
      <c r="I318">
        <f t="shared" si="43"/>
        <v>1.968301751251487</v>
      </c>
      <c r="J318">
        <f t="shared" si="44"/>
        <v>1.8594366451418944</v>
      </c>
    </row>
    <row r="319" spans="1:10" ht="15">
      <c r="A319" s="125">
        <v>683</v>
      </c>
      <c r="B319" s="125">
        <f t="shared" si="36"/>
        <v>3.019283636715558</v>
      </c>
      <c r="C319" s="125">
        <f t="shared" si="37"/>
        <v>4.6951214980052765</v>
      </c>
      <c r="D319" s="125">
        <f t="shared" si="38"/>
        <v>5.699706416034008</v>
      </c>
      <c r="E319" s="125">
        <f t="shared" si="39"/>
        <v>7.037763852381414</v>
      </c>
      <c r="F319" s="125">
        <f t="shared" si="40"/>
        <v>10.207302817091565</v>
      </c>
      <c r="G319" s="125">
        <f t="shared" si="41"/>
        <v>14.353268308636464</v>
      </c>
      <c r="H319" s="125">
        <f t="shared" si="42"/>
        <v>20.661363953946537</v>
      </c>
      <c r="I319">
        <f t="shared" si="43"/>
        <v>1.9711830305696991</v>
      </c>
      <c r="J319">
        <f t="shared" si="44"/>
        <v>1.8621586210529069</v>
      </c>
    </row>
    <row r="320" spans="1:10" ht="15">
      <c r="A320" s="125">
        <v>682</v>
      </c>
      <c r="B320" s="125">
        <f t="shared" si="36"/>
        <v>3.023708685653506</v>
      </c>
      <c r="C320" s="125">
        <f t="shared" si="37"/>
        <v>4.701998121269557</v>
      </c>
      <c r="D320" s="125">
        <f t="shared" si="38"/>
        <v>5.708049949340795</v>
      </c>
      <c r="E320" s="125">
        <f t="shared" si="39"/>
        <v>7.048057167748428</v>
      </c>
      <c r="F320" s="125">
        <f t="shared" si="40"/>
        <v>10.222190321029075</v>
      </c>
      <c r="G320" s="125">
        <f t="shared" si="41"/>
        <v>14.37409424336994</v>
      </c>
      <c r="H320" s="125">
        <f t="shared" si="42"/>
        <v>20.69100547383239</v>
      </c>
      <c r="I320">
        <f t="shared" si="43"/>
        <v>1.9740727568837282</v>
      </c>
      <c r="J320">
        <f t="shared" si="44"/>
        <v>1.8648885771871222</v>
      </c>
    </row>
    <row r="321" spans="1:10" ht="15">
      <c r="A321" s="125">
        <v>681</v>
      </c>
      <c r="B321" s="125">
        <f t="shared" si="36"/>
        <v>3.0281467212702244</v>
      </c>
      <c r="C321" s="125">
        <f t="shared" si="37"/>
        <v>4.708894906163047</v>
      </c>
      <c r="D321" s="125">
        <f t="shared" si="38"/>
        <v>5.71641792557773</v>
      </c>
      <c r="E321" s="125">
        <f t="shared" si="39"/>
        <v>7.05838059873404</v>
      </c>
      <c r="F321" s="125">
        <f t="shared" si="40"/>
        <v>10.237121199934585</v>
      </c>
      <c r="G321" s="125">
        <f t="shared" si="41"/>
        <v>14.394980382186908</v>
      </c>
      <c r="H321" s="125">
        <f t="shared" si="42"/>
        <v>20.72073123516878</v>
      </c>
      <c r="I321">
        <f t="shared" si="43"/>
        <v>1.976970967390277</v>
      </c>
      <c r="J321">
        <f t="shared" si="44"/>
        <v>1.8676265486872883</v>
      </c>
    </row>
    <row r="322" spans="1:10" ht="15">
      <c r="A322" s="125">
        <v>680</v>
      </c>
      <c r="B322" s="125">
        <f aca="true" t="shared" si="45" ref="B322:B385">2*(ATAN((36/2)/A322)*180/PI())</f>
        <v>3.0325978008065113</v>
      </c>
      <c r="C322" s="125">
        <f aca="true" t="shared" si="46" ref="C322:C385">2*(ATAN((56/2)/A322)*180/PI())</f>
        <v>4.715811941433807</v>
      </c>
      <c r="D322" s="125">
        <f aca="true" t="shared" si="47" ref="D322:D385">2*(ATAN((68/2)/A322)*180/PI())</f>
        <v>5.724810452223495</v>
      </c>
      <c r="E322" s="125">
        <f aca="true" t="shared" si="48" ref="E322:E385">2*(ATAN((84/2)/A322)*180/PI())</f>
        <v>7.068734277529511</v>
      </c>
      <c r="F322" s="125">
        <f aca="true" t="shared" si="49" ref="F322:F385">2*(ATAN((122/2)/A322)*180/PI())</f>
        <v>10.252095643135878</v>
      </c>
      <c r="G322" s="125">
        <f aca="true" t="shared" si="50" ref="G322:G385">2*(ATAN((172/2)/A322)*180/PI())</f>
        <v>14.415926985130497</v>
      </c>
      <c r="H322" s="125">
        <f aca="true" t="shared" si="51" ref="H322:H385">2*(ATAN((249/2)/A322)*180/PI())</f>
        <v>20.750541593571416</v>
      </c>
      <c r="I322">
        <f t="shared" si="43"/>
        <v>1.9798776995047414</v>
      </c>
      <c r="J322">
        <f t="shared" si="44"/>
        <v>1.8703725709027794</v>
      </c>
    </row>
    <row r="323" spans="1:10" ht="15">
      <c r="A323" s="125">
        <v>679</v>
      </c>
      <c r="B323" s="125">
        <f t="shared" si="45"/>
        <v>3.037061981839979</v>
      </c>
      <c r="C323" s="125">
        <f t="shared" si="46"/>
        <v>4.72274931635124</v>
      </c>
      <c r="D323" s="125">
        <f t="shared" si="47"/>
        <v>5.733227637387303</v>
      </c>
      <c r="E323" s="125">
        <f t="shared" si="48"/>
        <v>7.0791183370999065</v>
      </c>
      <c r="F323" s="125">
        <f t="shared" si="49"/>
        <v>10.267113841061231</v>
      </c>
      <c r="G323" s="125">
        <f t="shared" si="50"/>
        <v>14.436934313735469</v>
      </c>
      <c r="H323" s="125">
        <f t="shared" si="51"/>
        <v>20.780436906637213</v>
      </c>
      <c r="I323">
        <f aca="true" t="shared" si="52" ref="I323:I386">2*(ATAN((23.5/2)/A323)*180/PI())</f>
        <v>1.982792990862824</v>
      </c>
      <c r="J323">
        <f aca="true" t="shared" si="53" ref="J323:J386">2*(ATAN((22.2/2)/A323)*180/PI())</f>
        <v>1.8731266793911243</v>
      </c>
    </row>
    <row r="324" spans="1:10" ht="15">
      <c r="A324" s="125">
        <v>678</v>
      </c>
      <c r="B324" s="125">
        <f t="shared" si="45"/>
        <v>3.0415393222875315</v>
      </c>
      <c r="C324" s="125">
        <f t="shared" si="46"/>
        <v>4.729707120709923</v>
      </c>
      <c r="D324" s="125">
        <f t="shared" si="47"/>
        <v>5.741669589813516</v>
      </c>
      <c r="E324" s="125">
        <f t="shared" si="48"/>
        <v>7.089532911189759</v>
      </c>
      <c r="F324" s="125">
        <f t="shared" si="49"/>
        <v>10.282175985247381</v>
      </c>
      <c r="G324" s="125">
        <f t="shared" si="50"/>
        <v>14.458002631038886</v>
      </c>
      <c r="H324" s="125">
        <f t="shared" si="51"/>
        <v>20.810417533957917</v>
      </c>
      <c r="I324">
        <f t="shared" si="52"/>
        <v>1.9857168793221551</v>
      </c>
      <c r="J324">
        <f t="shared" si="53"/>
        <v>1.8758889099195362</v>
      </c>
    </row>
    <row r="325" spans="1:10" ht="15">
      <c r="A325" s="125">
        <v>677</v>
      </c>
      <c r="B325" s="125">
        <f t="shared" si="45"/>
        <v>3.04602988040787</v>
      </c>
      <c r="C325" s="125">
        <f t="shared" si="46"/>
        <v>4.736685444833473</v>
      </c>
      <c r="D325" s="125">
        <f t="shared" si="47"/>
        <v>5.75013641888632</v>
      </c>
      <c r="E325" s="125">
        <f t="shared" si="48"/>
        <v>7.099978134328787</v>
      </c>
      <c r="F325" s="125">
        <f t="shared" si="49"/>
        <v>10.297282268347574</v>
      </c>
      <c r="G325" s="125">
        <f t="shared" si="50"/>
        <v>14.479132201590817</v>
      </c>
      <c r="H325" s="125">
        <f t="shared" si="51"/>
        <v>20.840483837133846</v>
      </c>
      <c r="I325">
        <f t="shared" si="52"/>
        <v>1.9886494029639334</v>
      </c>
      <c r="J325">
        <f t="shared" si="53"/>
        <v>1.8786592984664607</v>
      </c>
    </row>
    <row r="326" spans="1:10" ht="15">
      <c r="A326" s="125">
        <v>676</v>
      </c>
      <c r="B326" s="125">
        <f t="shared" si="45"/>
        <v>3.0505337148040153</v>
      </c>
      <c r="C326" s="125">
        <f t="shared" si="46"/>
        <v>4.743684379578438</v>
      </c>
      <c r="D326" s="125">
        <f t="shared" si="47"/>
        <v>5.758628234634427</v>
      </c>
      <c r="E326" s="125">
        <f t="shared" si="48"/>
        <v>7.110454141837648</v>
      </c>
      <c r="F326" s="125">
        <f t="shared" si="49"/>
        <v>10.312432884139714</v>
      </c>
      <c r="G326" s="125">
        <f t="shared" si="50"/>
        <v>14.50032329146522</v>
      </c>
      <c r="H326" s="125">
        <f t="shared" si="51"/>
        <v>20.870636179787823</v>
      </c>
      <c r="I326">
        <f t="shared" si="52"/>
        <v>1.9915906000945758</v>
      </c>
      <c r="J326">
        <f t="shared" si="53"/>
        <v>1.8814378812231398</v>
      </c>
    </row>
    <row r="327" spans="1:10" ht="15">
      <c r="A327" s="125">
        <v>675</v>
      </c>
      <c r="B327" s="125">
        <f t="shared" si="45"/>
        <v>3.0550508844258544</v>
      </c>
      <c r="C327" s="125">
        <f t="shared" si="46"/>
        <v>4.7507040163382435</v>
      </c>
      <c r="D327" s="125">
        <f t="shared" si="47"/>
        <v>5.767145147735831</v>
      </c>
      <c r="E327" s="125">
        <f t="shared" si="48"/>
        <v>7.120961069833761</v>
      </c>
      <c r="F327" s="125">
        <f t="shared" si="49"/>
        <v>10.327628027534526</v>
      </c>
      <c r="G327" s="125">
        <f t="shared" si="50"/>
        <v>14.521576168270832</v>
      </c>
      <c r="H327" s="125">
        <f t="shared" si="51"/>
        <v>20.900874927579093</v>
      </c>
      <c r="I327">
        <f t="shared" si="52"/>
        <v>1.9945405092473871</v>
      </c>
      <c r="J327">
        <f t="shared" si="53"/>
        <v>1.884224694595185</v>
      </c>
    </row>
    <row r="328" spans="1:10" ht="15">
      <c r="A328" s="125">
        <v>674</v>
      </c>
      <c r="B328" s="125">
        <f t="shared" si="45"/>
        <v>3.0595814485727115</v>
      </c>
      <c r="C328" s="125">
        <f t="shared" si="46"/>
        <v>4.7577444470471555</v>
      </c>
      <c r="D328" s="125">
        <f t="shared" si="47"/>
        <v>5.775687269522592</v>
      </c>
      <c r="E328" s="125">
        <f t="shared" si="48"/>
        <v>7.131499055237168</v>
      </c>
      <c r="F328" s="125">
        <f t="shared" si="49"/>
        <v>10.34286789458386</v>
      </c>
      <c r="G328" s="125">
        <f t="shared" si="50"/>
        <v>14.5428911011622</v>
      </c>
      <c r="H328" s="125">
        <f t="shared" si="51"/>
        <v>20.93120044821747</v>
      </c>
      <c r="I328">
        <f t="shared" si="52"/>
        <v>1.9974991691842394</v>
      </c>
      <c r="J328">
        <f t="shared" si="53"/>
        <v>1.8870197752041666</v>
      </c>
    </row>
    <row r="329" spans="1:10" ht="15">
      <c r="A329" s="125">
        <v>673</v>
      </c>
      <c r="B329" s="125">
        <f t="shared" si="45"/>
        <v>3.06412546689594</v>
      </c>
      <c r="C329" s="125">
        <f t="shared" si="46"/>
        <v>4.764805764184284</v>
      </c>
      <c r="D329" s="125">
        <f t="shared" si="47"/>
        <v>5.7842547119856835</v>
      </c>
      <c r="E329" s="125">
        <f t="shared" si="48"/>
        <v>7.142068235776451</v>
      </c>
      <c r="F329" s="125">
        <f t="shared" si="49"/>
        <v>10.358152682488997</v>
      </c>
      <c r="G329" s="125">
        <f t="shared" si="50"/>
        <v>14.564268360850809</v>
      </c>
      <c r="H329" s="125">
        <f t="shared" si="51"/>
        <v>20.96161311147754</v>
      </c>
      <c r="I329">
        <f t="shared" si="52"/>
        <v>2.00046661889727</v>
      </c>
      <c r="J329">
        <f t="shared" si="53"/>
        <v>1.8898231598892201</v>
      </c>
    </row>
    <row r="330" spans="1:10" ht="15">
      <c r="A330" s="125">
        <v>672</v>
      </c>
      <c r="B330" s="125">
        <f t="shared" si="45"/>
        <v>3.068682999401537</v>
      </c>
      <c r="C330" s="125">
        <f t="shared" si="46"/>
        <v>4.771888060777625</v>
      </c>
      <c r="D330" s="125">
        <f t="shared" si="47"/>
        <v>5.792847587779855</v>
      </c>
      <c r="E330" s="125">
        <f t="shared" si="48"/>
        <v>7.152668749994703</v>
      </c>
      <c r="F330" s="125">
        <f t="shared" si="49"/>
        <v>10.373482589609086</v>
      </c>
      <c r="G330" s="125">
        <f t="shared" si="50"/>
        <v>14.585708219616262</v>
      </c>
      <c r="H330" s="125">
        <f t="shared" si="51"/>
        <v>20.992113289212963</v>
      </c>
      <c r="I330">
        <f t="shared" si="52"/>
        <v>2.003442897610598</v>
      </c>
      <c r="J330">
        <f t="shared" si="53"/>
        <v>1.892634885708661</v>
      </c>
    </row>
    <row r="331" spans="1:10" ht="15">
      <c r="A331" s="125">
        <v>671</v>
      </c>
      <c r="B331" s="125">
        <f t="shared" si="45"/>
        <v>3.073254106452785</v>
      </c>
      <c r="C331" s="125">
        <f t="shared" si="46"/>
        <v>4.778991430408135</v>
      </c>
      <c r="D331" s="125">
        <f t="shared" si="47"/>
        <v>5.801466010228565</v>
      </c>
      <c r="E331" s="125">
        <f t="shared" si="48"/>
        <v>7.163300737255544</v>
      </c>
      <c r="F331" s="125">
        <f t="shared" si="49"/>
        <v>10.388857815469612</v>
      </c>
      <c r="G331" s="125">
        <f t="shared" si="50"/>
        <v>14.607210951317613</v>
      </c>
      <c r="H331" s="125">
        <f t="shared" si="51"/>
        <v>21.02270135537099</v>
      </c>
      <c r="I331">
        <f t="shared" si="52"/>
        <v>2.006428044782045</v>
      </c>
      <c r="J331">
        <f t="shared" si="53"/>
        <v>1.8954549899416178</v>
      </c>
    </row>
    <row r="332" spans="1:10" ht="15">
      <c r="A332" s="125">
        <v>670</v>
      </c>
      <c r="B332" s="125">
        <f t="shared" si="45"/>
        <v>3.0778388487729105</v>
      </c>
      <c r="C332" s="125">
        <f t="shared" si="46"/>
        <v>4.786115967213845</v>
      </c>
      <c r="D332" s="125">
        <f t="shared" si="47"/>
        <v>5.810110093328939</v>
      </c>
      <c r="E332" s="125">
        <f t="shared" si="48"/>
        <v>7.173964337749204</v>
      </c>
      <c r="F332" s="125">
        <f t="shared" si="49"/>
        <v>10.404278560770976</v>
      </c>
      <c r="G332" s="125">
        <f t="shared" si="50"/>
        <v>14.628776831404755</v>
      </c>
      <c r="H332" s="125">
        <f t="shared" si="51"/>
        <v>21.053377686006964</v>
      </c>
      <c r="I332">
        <f t="shared" si="52"/>
        <v>2.009422100104883</v>
      </c>
      <c r="J332">
        <f t="shared" si="53"/>
        <v>1.8982835100896809</v>
      </c>
    </row>
    <row r="333" spans="1:10" ht="15">
      <c r="A333" s="125">
        <v>669</v>
      </c>
      <c r="B333" s="125">
        <f t="shared" si="45"/>
        <v>3.082437287447772</v>
      </c>
      <c r="C333" s="125">
        <f t="shared" si="46"/>
        <v>4.793261765894005</v>
      </c>
      <c r="D333" s="125">
        <f t="shared" si="47"/>
        <v>5.818779951756785</v>
      </c>
      <c r="E333" s="125">
        <f t="shared" si="48"/>
        <v>7.184659692498655</v>
      </c>
      <c r="F333" s="125">
        <f t="shared" si="49"/>
        <v>10.419745027397116</v>
      </c>
      <c r="G333" s="125">
        <f t="shared" si="50"/>
        <v>14.650406136929936</v>
      </c>
      <c r="H333" s="125">
        <f t="shared" si="51"/>
        <v>21.08414265929905</v>
      </c>
      <c r="I333">
        <f t="shared" si="52"/>
        <v>2.0124251035095893</v>
      </c>
      <c r="J333">
        <f t="shared" si="53"/>
        <v>1.9011204838785614</v>
      </c>
    </row>
    <row r="334" spans="1:10" ht="15">
      <c r="A334" s="125">
        <v>668</v>
      </c>
      <c r="B334" s="125">
        <f t="shared" si="45"/>
        <v>3.0870494839285714</v>
      </c>
      <c r="C334" s="125">
        <f t="shared" si="46"/>
        <v>4.800428921713277</v>
      </c>
      <c r="D334" s="125">
        <f t="shared" si="47"/>
        <v>5.827475700871636</v>
      </c>
      <c r="E334" s="125">
        <f t="shared" si="48"/>
        <v>7.1953869433657776</v>
      </c>
      <c r="F334" s="125">
        <f t="shared" si="49"/>
        <v>10.43525741842422</v>
      </c>
      <c r="G334" s="125">
        <f t="shared" si="50"/>
        <v>14.67209914655935</v>
      </c>
      <c r="H334" s="125">
        <f t="shared" si="51"/>
        <v>21.11499665556304</v>
      </c>
      <c r="I334">
        <f t="shared" si="52"/>
        <v>2.0154370951656255</v>
      </c>
      <c r="J334">
        <f t="shared" si="53"/>
        <v>1.903965949259771</v>
      </c>
    </row>
    <row r="335" spans="1:10" ht="15">
      <c r="A335" s="125">
        <v>667</v>
      </c>
      <c r="B335" s="125">
        <f t="shared" si="45"/>
        <v>3.0916755000345875</v>
      </c>
      <c r="C335" s="125">
        <f t="shared" si="46"/>
        <v>4.807617530505956</v>
      </c>
      <c r="D335" s="125">
        <f t="shared" si="47"/>
        <v>5.8361974567218615</v>
      </c>
      <c r="E335" s="125">
        <f t="shared" si="48"/>
        <v>7.206146233057622</v>
      </c>
      <c r="F335" s="125">
        <f t="shared" si="49"/>
        <v>10.450815938129532</v>
      </c>
      <c r="G335" s="125">
        <f t="shared" si="50"/>
        <v>14.693856140584838</v>
      </c>
      <c r="H335" s="125">
        <f t="shared" si="51"/>
        <v>21.145940057267268</v>
      </c>
      <c r="I335">
        <f t="shared" si="52"/>
        <v>2.018458115483224</v>
      </c>
      <c r="J335">
        <f t="shared" si="53"/>
        <v>1.90681994441231</v>
      </c>
    </row>
    <row r="336" spans="1:10" ht="15">
      <c r="A336" s="125">
        <v>666</v>
      </c>
      <c r="B336" s="125">
        <f t="shared" si="45"/>
        <v>3.096315397955936</v>
      </c>
      <c r="C336" s="125">
        <f t="shared" si="46"/>
        <v>4.814827688680224</v>
      </c>
      <c r="D336" s="125">
        <f t="shared" si="47"/>
        <v>5.844945336049806</v>
      </c>
      <c r="E336" s="125">
        <f t="shared" si="48"/>
        <v>7.216937705132689</v>
      </c>
      <c r="F336" s="125">
        <f t="shared" si="49"/>
        <v>10.466420792000196</v>
      </c>
      <c r="G336" s="125">
        <f t="shared" si="50"/>
        <v>14.715677400935684</v>
      </c>
      <c r="H336" s="125">
        <f t="shared" si="51"/>
        <v>21.1769732490477</v>
      </c>
      <c r="I336">
        <f t="shared" si="52"/>
        <v>2.021488205115196</v>
      </c>
      <c r="J336">
        <f t="shared" si="53"/>
        <v>1.9096825077443773</v>
      </c>
    </row>
    <row r="337" spans="1:10" ht="15">
      <c r="A337" s="125">
        <v>665</v>
      </c>
      <c r="B337" s="125">
        <f t="shared" si="45"/>
        <v>3.1009692402563522</v>
      </c>
      <c r="C337" s="125">
        <f t="shared" si="46"/>
        <v>4.822059493222461</v>
      </c>
      <c r="D337" s="125">
        <f t="shared" si="47"/>
        <v>5.853719456296979</v>
      </c>
      <c r="E337" s="125">
        <f t="shared" si="48"/>
        <v>7.2277615040072885</v>
      </c>
      <c r="F337" s="125">
        <f t="shared" si="49"/>
        <v>10.482072186742219</v>
      </c>
      <c r="G337" s="125">
        <f t="shared" si="50"/>
        <v>14.737563211190555</v>
      </c>
      <c r="H337" s="125">
        <f t="shared" si="51"/>
        <v>21.208096617723076</v>
      </c>
      <c r="I337">
        <f t="shared" si="52"/>
        <v>2.0245274049587536</v>
      </c>
      <c r="J337">
        <f t="shared" si="53"/>
        <v>1.9125536778950922</v>
      </c>
    </row>
    <row r="338" spans="1:10" ht="15">
      <c r="A338" s="125">
        <v>664</v>
      </c>
      <c r="B338" s="125">
        <f t="shared" si="45"/>
        <v>3.1056370898760037</v>
      </c>
      <c r="C338" s="125">
        <f t="shared" si="46"/>
        <v>4.829313041701581</v>
      </c>
      <c r="D338" s="125">
        <f t="shared" si="47"/>
        <v>5.862519935609291</v>
      </c>
      <c r="E338" s="125">
        <f t="shared" si="48"/>
        <v>7.238617774961939</v>
      </c>
      <c r="F338" s="125">
        <f t="shared" si="49"/>
        <v>10.49777033028948</v>
      </c>
      <c r="G338" s="125">
        <f t="shared" si="50"/>
        <v>14.759513856589466</v>
      </c>
      <c r="H338" s="125">
        <f t="shared" si="51"/>
        <v>21.23931055231027</v>
      </c>
      <c r="I338">
        <f t="shared" si="52"/>
        <v>2.0275757561573506</v>
      </c>
      <c r="J338">
        <f t="shared" si="53"/>
        <v>1.9154334937362298</v>
      </c>
    </row>
    <row r="339" spans="1:10" ht="15">
      <c r="A339" s="125">
        <v>663</v>
      </c>
      <c r="B339" s="125">
        <f t="shared" si="45"/>
        <v>3.1103190101343214</v>
      </c>
      <c r="C339" s="125">
        <f t="shared" si="46"/>
        <v>4.8365884322734</v>
      </c>
      <c r="D339" s="125">
        <f t="shared" si="47"/>
        <v>5.871346892842346</v>
      </c>
      <c r="E339" s="125">
        <f t="shared" si="48"/>
        <v>7.2495066641478445</v>
      </c>
      <c r="F339" s="125">
        <f t="shared" si="49"/>
        <v>10.513515431812857</v>
      </c>
      <c r="G339" s="125">
        <f t="shared" si="50"/>
        <v>14.781529624045922</v>
      </c>
      <c r="H339" s="125">
        <f t="shared" si="51"/>
        <v>21.27061544403967</v>
      </c>
      <c r="I339">
        <f t="shared" si="52"/>
        <v>2.030633300102536</v>
      </c>
      <c r="J339">
        <f t="shared" si="53"/>
        <v>1.9183219943739789</v>
      </c>
    </row>
    <row r="340" spans="1:10" ht="15">
      <c r="A340" s="125">
        <v>662</v>
      </c>
      <c r="B340" s="125">
        <f t="shared" si="45"/>
        <v>3.11501506473286</v>
      </c>
      <c r="C340" s="125">
        <f t="shared" si="46"/>
        <v>4.843885763685066</v>
      </c>
      <c r="D340" s="125">
        <f t="shared" si="47"/>
        <v>5.880200447566764</v>
      </c>
      <c r="E340" s="125">
        <f t="shared" si="48"/>
        <v>7.260428318593406</v>
      </c>
      <c r="F340" s="125">
        <f t="shared" si="49"/>
        <v>10.52930770172938</v>
      </c>
      <c r="G340" s="125">
        <f t="shared" si="50"/>
        <v>14.803610802159117</v>
      </c>
      <c r="H340" s="125">
        <f t="shared" si="51"/>
        <v>21.302011686370783</v>
      </c>
      <c r="I340">
        <f t="shared" si="52"/>
        <v>2.0337000784358295</v>
      </c>
      <c r="J340">
        <f t="shared" si="53"/>
        <v>1.9212192191507067</v>
      </c>
    </row>
    <row r="341" spans="1:10" ht="15">
      <c r="A341" s="125">
        <v>661</v>
      </c>
      <c r="B341" s="125">
        <f t="shared" si="45"/>
        <v>3.119725317758188</v>
      </c>
      <c r="C341" s="125">
        <f t="shared" si="46"/>
        <v>4.851205135279508</v>
      </c>
      <c r="D341" s="125">
        <f t="shared" si="47"/>
        <v>5.889080720073569</v>
      </c>
      <c r="E341" s="125">
        <f t="shared" si="48"/>
        <v>7.271382886210815</v>
      </c>
      <c r="F341" s="125">
        <f t="shared" si="49"/>
        <v>10.545147351711542</v>
      </c>
      <c r="G341" s="125">
        <f t="shared" si="50"/>
        <v>14.825757681226278</v>
      </c>
      <c r="H341" s="125">
        <f t="shared" si="51"/>
        <v>21.333499675007907</v>
      </c>
      <c r="I341">
        <f t="shared" si="52"/>
        <v>2.036776133050607</v>
      </c>
      <c r="J341">
        <f t="shared" si="53"/>
        <v>1.9241252076467494</v>
      </c>
    </row>
    <row r="342" spans="1:10" ht="15">
      <c r="A342" s="125">
        <v>660</v>
      </c>
      <c r="B342" s="125">
        <f t="shared" si="45"/>
        <v>3.124449833684796</v>
      </c>
      <c r="C342" s="125">
        <f t="shared" si="46"/>
        <v>4.858546646999936</v>
      </c>
      <c r="D342" s="125">
        <f t="shared" si="47"/>
        <v>5.89798783137961</v>
      </c>
      <c r="E342" s="125">
        <f t="shared" si="48"/>
        <v>7.2823705158026835</v>
      </c>
      <c r="F342" s="125">
        <f t="shared" si="49"/>
        <v>10.561034594696599</v>
      </c>
      <c r="G342" s="125">
        <f t="shared" si="50"/>
        <v>14.847970553255099</v>
      </c>
      <c r="H342" s="125">
        <f t="shared" si="51"/>
        <v>21.365079807915965</v>
      </c>
      <c r="I342">
        <f t="shared" si="52"/>
        <v>2.039861506094013</v>
      </c>
      <c r="J342">
        <f t="shared" si="53"/>
        <v>1.9270399996822085</v>
      </c>
    </row>
    <row r="343" spans="1:10" ht="15">
      <c r="A343" s="125">
        <v>659</v>
      </c>
      <c r="B343" s="125">
        <f t="shared" si="45"/>
        <v>3.129188677378038</v>
      </c>
      <c r="C343" s="125">
        <f t="shared" si="46"/>
        <v>4.865910399394378</v>
      </c>
      <c r="D343" s="125">
        <f t="shared" si="47"/>
        <v>5.906921903233044</v>
      </c>
      <c r="E343" s="125">
        <f t="shared" si="48"/>
        <v>7.293391357068758</v>
      </c>
      <c r="F343" s="125">
        <f t="shared" si="49"/>
        <v>10.576969644896046</v>
      </c>
      <c r="G343" s="125">
        <f t="shared" si="50"/>
        <v>14.870249711976244</v>
      </c>
      <c r="H343" s="125">
        <f t="shared" si="51"/>
        <v>21.396752485336464</v>
      </c>
      <c r="I343">
        <f t="shared" si="52"/>
        <v>2.04295623996888</v>
      </c>
      <c r="J343">
        <f t="shared" si="53"/>
        <v>1.9299636353187735</v>
      </c>
    </row>
    <row r="344" spans="1:10" ht="15">
      <c r="A344" s="125">
        <v>658</v>
      </c>
      <c r="B344" s="125">
        <f t="shared" si="45"/>
        <v>3.133941914097095</v>
      </c>
      <c r="C344" s="125">
        <f t="shared" si="46"/>
        <v>4.873296493620262</v>
      </c>
      <c r="D344" s="125">
        <f t="shared" si="47"/>
        <v>5.915883058118865</v>
      </c>
      <c r="E344" s="125">
        <f t="shared" si="48"/>
        <v>7.304445560612671</v>
      </c>
      <c r="F344" s="125">
        <f t="shared" si="49"/>
        <v>10.592952717805106</v>
      </c>
      <c r="G344" s="125">
        <f t="shared" si="50"/>
        <v>14.89259545285606</v>
      </c>
      <c r="H344" s="125">
        <f t="shared" si="51"/>
        <v>21.428518109803566</v>
      </c>
      <c r="I344">
        <f t="shared" si="52"/>
        <v>2.0460603773356714</v>
      </c>
      <c r="J344">
        <f t="shared" si="53"/>
        <v>1.9328961548615549</v>
      </c>
    </row>
    <row r="345" spans="1:10" ht="15">
      <c r="A345" s="125">
        <v>657</v>
      </c>
      <c r="B345" s="125">
        <f t="shared" si="45"/>
        <v>3.1387096094979703</v>
      </c>
      <c r="C345" s="125">
        <f t="shared" si="46"/>
        <v>4.880705031449032</v>
      </c>
      <c r="D345" s="125">
        <f t="shared" si="47"/>
        <v>5.924871419264477</v>
      </c>
      <c r="E345" s="125">
        <f t="shared" si="48"/>
        <v>7.315533277948767</v>
      </c>
      <c r="F345" s="125">
        <f t="shared" si="49"/>
        <v>10.608984030212348</v>
      </c>
      <c r="G345" s="125">
        <f t="shared" si="50"/>
        <v>14.915008073109293</v>
      </c>
      <c r="H345" s="125">
        <f t="shared" si="51"/>
        <v>21.460377086160353</v>
      </c>
      <c r="I345">
        <f t="shared" si="52"/>
        <v>2.049173961114443</v>
      </c>
      <c r="J345">
        <f t="shared" si="53"/>
        <v>1.935837598860935</v>
      </c>
    </row>
    <row r="346" spans="1:10" ht="15">
      <c r="A346" s="125">
        <v>656</v>
      </c>
      <c r="B346" s="125">
        <f t="shared" si="45"/>
        <v>3.1434918296365084</v>
      </c>
      <c r="C346" s="125">
        <f t="shared" si="46"/>
        <v>4.888136115270817</v>
      </c>
      <c r="D346" s="125">
        <f t="shared" si="47"/>
        <v>5.933887110645324</v>
      </c>
      <c r="E346" s="125">
        <f t="shared" si="48"/>
        <v>7.32665466150899</v>
      </c>
      <c r="F346" s="125">
        <f t="shared" si="49"/>
        <v>10.625063800209375</v>
      </c>
      <c r="G346" s="125">
        <f t="shared" si="50"/>
        <v>14.937487871711976</v>
      </c>
      <c r="H346" s="125">
        <f t="shared" si="51"/>
        <v>21.492329821575147</v>
      </c>
      <c r="I346">
        <f t="shared" si="52"/>
        <v>2.0522970344868177</v>
      </c>
      <c r="J346">
        <f t="shared" si="53"/>
        <v>1.9387880081144364</v>
      </c>
    </row>
    <row r="347" spans="1:10" ht="15">
      <c r="A347" s="125">
        <v>655</v>
      </c>
      <c r="B347" s="125">
        <f t="shared" si="45"/>
        <v>3.1482886409714403</v>
      </c>
      <c r="C347" s="125">
        <f t="shared" si="46"/>
        <v>4.895589848099131</v>
      </c>
      <c r="D347" s="125">
        <f t="shared" si="47"/>
        <v>5.942930256990573</v>
      </c>
      <c r="E347" s="125">
        <f t="shared" si="48"/>
        <v>7.337809864649831</v>
      </c>
      <c r="F347" s="125">
        <f t="shared" si="49"/>
        <v>10.641192247200587</v>
      </c>
      <c r="G347" s="125">
        <f t="shared" si="50"/>
        <v>14.960035149414418</v>
      </c>
      <c r="H347" s="125">
        <f t="shared" si="51"/>
        <v>21.524376725558017</v>
      </c>
      <c r="I347">
        <f t="shared" si="52"/>
        <v>2.055429640897983</v>
      </c>
      <c r="J347">
        <f t="shared" si="53"/>
        <v>1.9417474236686099</v>
      </c>
    </row>
    <row r="348" spans="1:10" ht="15">
      <c r="A348" s="125">
        <v>654</v>
      </c>
      <c r="B348" s="125">
        <f t="shared" si="45"/>
        <v>3.1531001103674643</v>
      </c>
      <c r="C348" s="125">
        <f t="shared" si="46"/>
        <v>4.903066333575627</v>
      </c>
      <c r="D348" s="125">
        <f t="shared" si="47"/>
        <v>5.95200098378884</v>
      </c>
      <c r="E348" s="125">
        <f t="shared" si="48"/>
        <v>7.348999041659326</v>
      </c>
      <c r="F348" s="125">
        <f t="shared" si="49"/>
        <v>10.657369591913064</v>
      </c>
      <c r="G348" s="125">
        <f t="shared" si="50"/>
        <v>14.982650208754306</v>
      </c>
      <c r="H348" s="125">
        <f t="shared" si="51"/>
        <v>21.55651820997745</v>
      </c>
      <c r="I348">
        <f t="shared" si="52"/>
        <v>2.0585718240587023</v>
      </c>
      <c r="J348">
        <f t="shared" si="53"/>
        <v>1.9447158868209338</v>
      </c>
    </row>
    <row r="349" spans="1:10" ht="15">
      <c r="A349" s="125">
        <v>653</v>
      </c>
      <c r="B349" s="125">
        <f t="shared" si="45"/>
        <v>3.1579263050983424</v>
      </c>
      <c r="C349" s="125">
        <f t="shared" si="46"/>
        <v>4.9105656759748815</v>
      </c>
      <c r="D349" s="125">
        <f t="shared" si="47"/>
        <v>5.961099417293975</v>
      </c>
      <c r="E349" s="125">
        <f t="shared" si="48"/>
        <v>7.360222347764156</v>
      </c>
      <c r="F349" s="125">
        <f t="shared" si="49"/>
        <v>10.673596056406499</v>
      </c>
      <c r="G349" s="125">
        <f t="shared" si="50"/>
        <v>15.005333354069926</v>
      </c>
      <c r="H349" s="125">
        <f t="shared" si="51"/>
        <v>21.588754689077078</v>
      </c>
      <c r="I349">
        <f t="shared" si="52"/>
        <v>2.0617236279473494</v>
      </c>
      <c r="J349">
        <f t="shared" si="53"/>
        <v>1.9476934391217355</v>
      </c>
    </row>
    <row r="350" spans="1:10" ht="15">
      <c r="A350" s="125">
        <v>652</v>
      </c>
      <c r="B350" s="125">
        <f t="shared" si="45"/>
        <v>3.1627672928500417</v>
      </c>
      <c r="C350" s="125">
        <f t="shared" si="46"/>
        <v>4.9180879802092425</v>
      </c>
      <c r="D350" s="125">
        <f t="shared" si="47"/>
        <v>5.970225684530904</v>
      </c>
      <c r="E350" s="125">
        <f t="shared" si="48"/>
        <v>7.37147993913676</v>
      </c>
      <c r="F350" s="125">
        <f t="shared" si="49"/>
        <v>10.689871864083258</v>
      </c>
      <c r="G350" s="125">
        <f t="shared" si="50"/>
        <v>15.028084891513496</v>
      </c>
      <c r="H350" s="125">
        <f t="shared" si="51"/>
        <v>21.62108657949263</v>
      </c>
      <c r="I350">
        <f t="shared" si="52"/>
        <v>2.0648850968119588</v>
      </c>
      <c r="J350">
        <f t="shared" si="53"/>
        <v>1.9506801223761314</v>
      </c>
    </row>
    <row r="351" spans="1:10" ht="15">
      <c r="A351" s="125">
        <v>651</v>
      </c>
      <c r="B351" s="125">
        <f t="shared" si="45"/>
        <v>3.167623141723887</v>
      </c>
      <c r="C351" s="125">
        <f t="shared" si="46"/>
        <v>4.925633351833694</v>
      </c>
      <c r="D351" s="125">
        <f t="shared" si="47"/>
        <v>5.979379913301514</v>
      </c>
      <c r="E351" s="125">
        <f t="shared" si="48"/>
        <v>7.3827719729025505</v>
      </c>
      <c r="F351" s="125">
        <f t="shared" si="49"/>
        <v>10.7061972396985</v>
      </c>
      <c r="G351" s="125">
        <f t="shared" si="50"/>
        <v>15.050905129064612</v>
      </c>
      <c r="H351" s="125">
        <f t="shared" si="51"/>
        <v>21.653514300268988</v>
      </c>
      <c r="I351">
        <f t="shared" si="52"/>
        <v>2.068056275172295</v>
      </c>
      <c r="J351">
        <f t="shared" si="53"/>
        <v>1.95367597864598</v>
      </c>
    </row>
    <row r="352" spans="1:10" ht="15">
      <c r="A352" s="125">
        <v>650</v>
      </c>
      <c r="B352" s="125">
        <f t="shared" si="45"/>
        <v>3.172493920239755</v>
      </c>
      <c r="C352" s="125">
        <f t="shared" si="46"/>
        <v>4.933201897050796</v>
      </c>
      <c r="D352" s="125">
        <f t="shared" si="47"/>
        <v>5.988562232190596</v>
      </c>
      <c r="E352" s="125">
        <f t="shared" si="48"/>
        <v>7.394098607147187</v>
      </c>
      <c r="F352" s="125">
        <f t="shared" si="49"/>
        <v>10.722572409370404</v>
      </c>
      <c r="G352" s="125">
        <f t="shared" si="50"/>
        <v>15.073794376543827</v>
      </c>
      <c r="H352" s="125">
        <f t="shared" si="51"/>
        <v>21.686038272877383</v>
      </c>
      <c r="I352">
        <f t="shared" si="52"/>
        <v>2.071237207821941</v>
      </c>
      <c r="J352">
        <f t="shared" si="53"/>
        <v>1.9566810502518557</v>
      </c>
    </row>
    <row r="353" spans="1:10" ht="15">
      <c r="A353" s="125">
        <v>649</v>
      </c>
      <c r="B353" s="125">
        <f t="shared" si="45"/>
        <v>3.1773796973392945</v>
      </c>
      <c r="C353" s="125">
        <f t="shared" si="46"/>
        <v>4.940793722715646</v>
      </c>
      <c r="D353" s="125">
        <f t="shared" si="47"/>
        <v>5.997772770571847</v>
      </c>
      <c r="E353" s="125">
        <f t="shared" si="48"/>
        <v>7.405460000923901</v>
      </c>
      <c r="F353" s="125">
        <f t="shared" si="49"/>
        <v>10.738997600590494</v>
      </c>
      <c r="G353" s="125">
        <f t="shared" si="50"/>
        <v>15.096752945626331</v>
      </c>
      <c r="H353" s="125">
        <f t="shared" si="51"/>
        <v>21.71865892123276</v>
      </c>
      <c r="I353">
        <f t="shared" si="52"/>
        <v>2.0744279398304073</v>
      </c>
      <c r="J353">
        <f t="shared" si="53"/>
        <v>1.9596953797750427</v>
      </c>
    </row>
    <row r="354" spans="1:10" ht="15">
      <c r="A354" s="125">
        <v>648</v>
      </c>
      <c r="B354" s="125">
        <f t="shared" si="45"/>
        <v>3.182280542389175</v>
      </c>
      <c r="C354" s="125">
        <f t="shared" si="46"/>
        <v>4.948408936340898</v>
      </c>
      <c r="D354" s="125">
        <f t="shared" si="47"/>
        <v>6.007011658613922</v>
      </c>
      <c r="E354" s="125">
        <f t="shared" si="48"/>
        <v>7.416856314260906</v>
      </c>
      <c r="F354" s="125">
        <f t="shared" si="49"/>
        <v>10.755473042234039</v>
      </c>
      <c r="G354" s="125">
        <f t="shared" si="50"/>
        <v>15.11978114985579</v>
      </c>
      <c r="H354" s="125">
        <f t="shared" si="51"/>
        <v>21.751376671711252</v>
      </c>
      <c r="I354">
        <f t="shared" si="52"/>
        <v>2.0776285165452597</v>
      </c>
      <c r="J354">
        <f t="shared" si="53"/>
        <v>1.9627190100595446</v>
      </c>
    </row>
    <row r="355" spans="1:10" ht="15">
      <c r="A355" s="125">
        <v>647</v>
      </c>
      <c r="B355" s="125">
        <f t="shared" si="45"/>
        <v>3.1871965251843637</v>
      </c>
      <c r="C355" s="125">
        <f t="shared" si="46"/>
        <v>4.956047646101825</v>
      </c>
      <c r="D355" s="125">
        <f t="shared" si="47"/>
        <v>6.016279027286548</v>
      </c>
      <c r="E355" s="125">
        <f t="shared" si="48"/>
        <v>7.428287708168878</v>
      </c>
      <c r="F355" s="125">
        <f t="shared" si="49"/>
        <v>10.77199896457056</v>
      </c>
      <c r="G355" s="125">
        <f t="shared" si="50"/>
        <v>15.14287930465826</v>
      </c>
      <c r="H355" s="125">
        <f t="shared" si="51"/>
        <v>21.784191953167866</v>
      </c>
      <c r="I355">
        <f t="shared" si="52"/>
        <v>2.080838983594266</v>
      </c>
      <c r="J355">
        <f t="shared" si="53"/>
        <v>1.9657519842141136</v>
      </c>
    </row>
    <row r="356" spans="1:10" ht="15">
      <c r="A356" s="125">
        <v>646</v>
      </c>
      <c r="B356" s="125">
        <f t="shared" si="45"/>
        <v>3.1921277159514414</v>
      </c>
      <c r="C356" s="125">
        <f t="shared" si="46"/>
        <v>4.963709960841431</v>
      </c>
      <c r="D356" s="125">
        <f t="shared" si="47"/>
        <v>6.02557500836668</v>
      </c>
      <c r="E356" s="125">
        <f t="shared" si="48"/>
        <v>7.439754344648474</v>
      </c>
      <c r="F356" s="125">
        <f t="shared" si="49"/>
        <v>10.788575599274445</v>
      </c>
      <c r="G356" s="125">
        <f t="shared" si="50"/>
        <v>15.16604772735624</v>
      </c>
      <c r="H356" s="125">
        <f t="shared" si="51"/>
        <v>21.81710519695424</v>
      </c>
      <c r="I356">
        <f t="shared" si="52"/>
        <v>2.0840593868875636</v>
      </c>
      <c r="J356">
        <f t="shared" si="53"/>
        <v>1.9687943456142967</v>
      </c>
    </row>
    <row r="357" spans="1:10" ht="15">
      <c r="A357" s="125">
        <v>645</v>
      </c>
      <c r="B357" s="125">
        <f t="shared" si="45"/>
        <v>3.197074185351936</v>
      </c>
      <c r="C357" s="125">
        <f t="shared" si="46"/>
        <v>4.971395990075601</v>
      </c>
      <c r="D357" s="125">
        <f t="shared" si="47"/>
        <v>6.034899734444736</v>
      </c>
      <c r="E357" s="125">
        <f t="shared" si="48"/>
        <v>7.451256386697962</v>
      </c>
      <c r="F357" s="125">
        <f t="shared" si="49"/>
        <v>10.80520317943562</v>
      </c>
      <c r="G357" s="125">
        <f t="shared" si="50"/>
        <v>15.18928673718289</v>
      </c>
      <c r="H357" s="125">
        <f t="shared" si="51"/>
        <v>21.850116836936614</v>
      </c>
      <c r="I357">
        <f t="shared" si="52"/>
        <v>2.0872897726198474</v>
      </c>
      <c r="J357">
        <f t="shared" si="53"/>
        <v>1.9718461379045062</v>
      </c>
    </row>
    <row r="358" spans="1:10" ht="15">
      <c r="A358" s="125">
        <v>644</v>
      </c>
      <c r="B358" s="125">
        <f t="shared" si="45"/>
        <v>3.202036004485699</v>
      </c>
      <c r="C358" s="125">
        <f t="shared" si="46"/>
        <v>4.979105843998312</v>
      </c>
      <c r="D358" s="125">
        <f t="shared" si="47"/>
        <v>6.044253338930871</v>
      </c>
      <c r="E358" s="125">
        <f t="shared" si="48"/>
        <v>7.462793998320893</v>
      </c>
      <c r="F358" s="125">
        <f t="shared" si="49"/>
        <v>10.821881939570375</v>
      </c>
      <c r="G358" s="125">
        <f t="shared" si="50"/>
        <v>15.21259665529632</v>
      </c>
      <c r="H358" s="125">
        <f t="shared" si="51"/>
        <v>21.883227309513913</v>
      </c>
      <c r="I358">
        <f t="shared" si="52"/>
        <v>2.0905301872725763</v>
      </c>
      <c r="J358">
        <f t="shared" si="53"/>
        <v>1.9749074050001032</v>
      </c>
    </row>
    <row r="359" spans="1:10" ht="15">
      <c r="A359" s="125">
        <v>643</v>
      </c>
      <c r="B359" s="125">
        <f t="shared" si="45"/>
        <v>3.207013244894307</v>
      </c>
      <c r="C359" s="125">
        <f t="shared" si="46"/>
        <v>4.986839633486885</v>
      </c>
      <c r="D359" s="125">
        <f t="shared" si="47"/>
        <v>6.053635956061315</v>
      </c>
      <c r="E359" s="125">
        <f t="shared" si="48"/>
        <v>7.474367344533849</v>
      </c>
      <c r="F359" s="125">
        <f t="shared" si="49"/>
        <v>10.838612115632225</v>
      </c>
      <c r="G359" s="125">
        <f t="shared" si="50"/>
        <v>15.235977804794029</v>
      </c>
      <c r="H359" s="125">
        <f t="shared" si="51"/>
        <v>21.916437053636024</v>
      </c>
      <c r="I359">
        <f t="shared" si="52"/>
        <v>2.093780677616203</v>
      </c>
      <c r="J359">
        <f t="shared" si="53"/>
        <v>1.9779781910895031</v>
      </c>
    </row>
    <row r="360" spans="1:10" ht="15">
      <c r="A360" s="125">
        <v>642</v>
      </c>
      <c r="B360" s="125">
        <f t="shared" si="45"/>
        <v>3.212005978564498</v>
      </c>
      <c r="C360" s="125">
        <f t="shared" si="46"/>
        <v>4.9945974701072835</v>
      </c>
      <c r="D360" s="125">
        <f t="shared" si="47"/>
        <v>6.063047720904777</v>
      </c>
      <c r="E360" s="125">
        <f t="shared" si="48"/>
        <v>7.485976591374269</v>
      </c>
      <c r="F360" s="125">
        <f t="shared" si="49"/>
        <v>10.855393945022934</v>
      </c>
      <c r="G360" s="125">
        <f t="shared" si="50"/>
        <v>15.259430510727492</v>
      </c>
      <c r="H360" s="125">
        <f t="shared" si="51"/>
        <v>21.94974651082218</v>
      </c>
      <c r="I360">
        <f t="shared" si="52"/>
        <v>2.097041290712424</v>
      </c>
      <c r="J360">
        <f t="shared" si="53"/>
        <v>1.9810585406363033</v>
      </c>
    </row>
    <row r="361" spans="1:10" ht="15">
      <c r="A361" s="125">
        <v>641</v>
      </c>
      <c r="B361" s="125">
        <f t="shared" si="45"/>
        <v>3.217014277931635</v>
      </c>
      <c r="C361" s="125">
        <f t="shared" si="46"/>
        <v>5.002379466119469</v>
      </c>
      <c r="D361" s="125">
        <f t="shared" si="47"/>
        <v>6.072488769368893</v>
      </c>
      <c r="E361" s="125">
        <f t="shared" si="48"/>
        <v>7.497621905908347</v>
      </c>
      <c r="F361" s="125">
        <f t="shared" si="49"/>
        <v>10.872227666603582</v>
      </c>
      <c r="G361" s="125">
        <f t="shared" si="50"/>
        <v>15.28295510011684</v>
      </c>
      <c r="H361" s="125">
        <f t="shared" si="51"/>
        <v>21.98315612517955</v>
      </c>
      <c r="I361">
        <f t="shared" si="52"/>
        <v>2.1003120739164465</v>
      </c>
      <c r="J361">
        <f t="shared" si="53"/>
        <v>1.984148498381426</v>
      </c>
    </row>
    <row r="362" spans="1:10" ht="15">
      <c r="A362" s="125">
        <v>640</v>
      </c>
      <c r="B362" s="125">
        <f t="shared" si="45"/>
        <v>3.2220382158832064</v>
      </c>
      <c r="C362" s="125">
        <f t="shared" si="46"/>
        <v>5.010185734482798</v>
      </c>
      <c r="D362" s="125">
        <f t="shared" si="47"/>
        <v>6.08195923820675</v>
      </c>
      <c r="E362" s="125">
        <f t="shared" si="48"/>
        <v>7.5093034562389915</v>
      </c>
      <c r="F362" s="125">
        <f t="shared" si="49"/>
        <v>10.889113520705784</v>
      </c>
      <c r="G362" s="125">
        <f t="shared" si="50"/>
        <v>15.306551901965717</v>
      </c>
      <c r="H362" s="125">
        <f t="shared" si="51"/>
        <v>22.016666343421967</v>
      </c>
      <c r="I362">
        <f t="shared" si="52"/>
        <v>2.103593074879283</v>
      </c>
      <c r="J362">
        <f t="shared" si="53"/>
        <v>1.9872481093452843</v>
      </c>
    </row>
    <row r="363" spans="1:10" ht="15">
      <c r="A363" s="125">
        <v>639</v>
      </c>
      <c r="B363" s="125">
        <f t="shared" si="45"/>
        <v>3.2270778657623644</v>
      </c>
      <c r="C363" s="125">
        <f t="shared" si="46"/>
        <v>5.018016388861479</v>
      </c>
      <c r="D363" s="125">
        <f t="shared" si="47"/>
        <v>6.091459265023463</v>
      </c>
      <c r="E363" s="125">
        <f t="shared" si="48"/>
        <v>7.521021411513882</v>
      </c>
      <c r="F363" s="125">
        <f t="shared" si="49"/>
        <v>10.906051749142973</v>
      </c>
      <c r="G363" s="125">
        <f t="shared" si="50"/>
        <v>15.330221247276217</v>
      </c>
      <c r="H363" s="125">
        <f t="shared" si="51"/>
        <v>22.05027761488879</v>
      </c>
      <c r="I363">
        <f t="shared" si="52"/>
        <v>2.1068843415500638</v>
      </c>
      <c r="J363">
        <f t="shared" si="53"/>
        <v>1.9903574188299693</v>
      </c>
    </row>
    <row r="364" spans="1:10" ht="15">
      <c r="A364" s="125">
        <v>638</v>
      </c>
      <c r="B364" s="125">
        <f t="shared" si="45"/>
        <v>3.23213330137148</v>
      </c>
      <c r="C364" s="125">
        <f t="shared" si="46"/>
        <v>5.025871543630069</v>
      </c>
      <c r="D364" s="125">
        <f t="shared" si="47"/>
        <v>6.100988988282818</v>
      </c>
      <c r="E364" s="125">
        <f t="shared" si="48"/>
        <v>7.532775941933565</v>
      </c>
      <c r="F364" s="125">
        <f t="shared" si="49"/>
        <v>10.923042595221807</v>
      </c>
      <c r="G364" s="125">
        <f t="shared" si="50"/>
        <v>15.353963469064015</v>
      </c>
      <c r="H364" s="125">
        <f t="shared" si="51"/>
        <v>22.08399039156396</v>
      </c>
      <c r="I364">
        <f t="shared" si="52"/>
        <v>2.11018592217837</v>
      </c>
      <c r="J364">
        <f t="shared" si="53"/>
        <v>1.9934764724214529</v>
      </c>
    </row>
    <row r="365" spans="1:10" ht="15">
      <c r="A365" s="125">
        <v>637</v>
      </c>
      <c r="B365" s="125">
        <f t="shared" si="45"/>
        <v>3.237204596975749</v>
      </c>
      <c r="C365" s="125">
        <f t="shared" si="46"/>
        <v>5.0337513138790335</v>
      </c>
      <c r="D365" s="125">
        <f t="shared" si="47"/>
        <v>6.110548547313963</v>
      </c>
      <c r="E365" s="125">
        <f t="shared" si="48"/>
        <v>7.544567218759674</v>
      </c>
      <c r="F365" s="125">
        <f t="shared" si="49"/>
        <v>10.940086303753679</v>
      </c>
      <c r="G365" s="125">
        <f t="shared" si="50"/>
        <v>15.377778902373574</v>
      </c>
      <c r="H365" s="125">
        <f t="shared" si="51"/>
        <v>22.117805128095256</v>
      </c>
      <c r="I365">
        <f t="shared" si="52"/>
        <v>2.113497865316594</v>
      </c>
      <c r="J365">
        <f t="shared" si="53"/>
        <v>1.9966053159918191</v>
      </c>
    </row>
    <row r="366" spans="1:10" ht="15">
      <c r="A366" s="125">
        <v>636</v>
      </c>
      <c r="B366" s="125">
        <f t="shared" si="45"/>
        <v>3.2422918273068233</v>
      </c>
      <c r="C366" s="125">
        <f t="shared" si="46"/>
        <v>5.041655815420345</v>
      </c>
      <c r="D366" s="125">
        <f t="shared" si="47"/>
        <v>6.120138082318183</v>
      </c>
      <c r="E366" s="125">
        <f t="shared" si="48"/>
        <v>7.556395414323174</v>
      </c>
      <c r="F366" s="125">
        <f t="shared" si="49"/>
        <v>10.957183121066333</v>
      </c>
      <c r="G366" s="125">
        <f t="shared" si="50"/>
        <v>15.401667884293557</v>
      </c>
      <c r="H366" s="125">
        <f t="shared" si="51"/>
        <v>22.1517222818136</v>
      </c>
      <c r="I366">
        <f t="shared" si="52"/>
        <v>2.1168202198223134</v>
      </c>
      <c r="J366">
        <f t="shared" si="53"/>
        <v>1.999743995701507</v>
      </c>
    </row>
    <row r="367" spans="1:10" ht="15">
      <c r="A367" s="125">
        <v>635</v>
      </c>
      <c r="B367" s="125">
        <f t="shared" si="45"/>
        <v>3.2473950675664756</v>
      </c>
      <c r="C367" s="125">
        <f t="shared" si="46"/>
        <v>5.0495851647931564</v>
      </c>
      <c r="D367" s="125">
        <f t="shared" si="47"/>
        <v>6.129757734375725</v>
      </c>
      <c r="E367" s="125">
        <f t="shared" si="48"/>
        <v>7.568260702032725</v>
      </c>
      <c r="F367" s="125">
        <f t="shared" si="49"/>
        <v>10.974333295015573</v>
      </c>
      <c r="G367" s="125">
        <f t="shared" si="50"/>
        <v>15.4256307539723</v>
      </c>
      <c r="H367" s="125">
        <f t="shared" si="51"/>
        <v>22.18574231275266</v>
      </c>
      <c r="I367">
        <f t="shared" si="52"/>
        <v>2.120153034860697</v>
      </c>
      <c r="J367">
        <f t="shared" si="53"/>
        <v>2.002892558001584</v>
      </c>
    </row>
    <row r="368" spans="1:10" ht="15">
      <c r="A368" s="125">
        <v>634</v>
      </c>
      <c r="B368" s="125">
        <f t="shared" si="45"/>
        <v>3.252514393430304</v>
      </c>
      <c r="C368" s="125">
        <f t="shared" si="46"/>
        <v>5.057539479269497</v>
      </c>
      <c r="D368" s="125">
        <f t="shared" si="47"/>
        <v>6.139407645452688</v>
      </c>
      <c r="E368" s="125">
        <f t="shared" si="48"/>
        <v>7.5801632563830985</v>
      </c>
      <c r="F368" s="125">
        <f t="shared" si="49"/>
        <v>10.991537074997108</v>
      </c>
      <c r="G368" s="125">
        <f t="shared" si="50"/>
        <v>15.449667852633498</v>
      </c>
      <c r="H368" s="125">
        <f t="shared" si="51"/>
        <v>22.219865683668537</v>
      </c>
      <c r="I368">
        <f t="shared" si="52"/>
        <v>2.1234963599069263</v>
      </c>
      <c r="J368">
        <f t="shared" si="53"/>
        <v>2.0060510496360364</v>
      </c>
    </row>
    <row r="369" spans="1:10" ht="15">
      <c r="A369" s="125">
        <v>633</v>
      </c>
      <c r="B369" s="125">
        <f t="shared" si="45"/>
        <v>3.257649881051468</v>
      </c>
      <c r="C369" s="125">
        <f t="shared" si="46"/>
        <v>5.065518876860049</v>
      </c>
      <c r="D369" s="125">
        <f t="shared" si="47"/>
        <v>6.149087958407986</v>
      </c>
      <c r="E369" s="125">
        <f t="shared" si="48"/>
        <v>7.592103252963684</v>
      </c>
      <c r="F369" s="125">
        <f t="shared" si="49"/>
        <v>11.008794711958492</v>
      </c>
      <c r="G369" s="125">
        <f t="shared" si="50"/>
        <v>15.473779523591988</v>
      </c>
      <c r="H369" s="125">
        <f t="shared" si="51"/>
        <v>22.25409286005965</v>
      </c>
      <c r="I369">
        <f t="shared" si="52"/>
        <v>2.1268502447486415</v>
      </c>
      <c r="J369">
        <f t="shared" si="53"/>
        <v>2.0092195176440772</v>
      </c>
    </row>
    <row r="370" spans="1:10" ht="15">
      <c r="A370" s="125">
        <v>632</v>
      </c>
      <c r="B370" s="125">
        <f t="shared" si="45"/>
        <v>3.262801607064459</v>
      </c>
      <c r="C370" s="125">
        <f t="shared" si="46"/>
        <v>5.073523476319968</v>
      </c>
      <c r="D370" s="125">
        <f t="shared" si="47"/>
        <v>6.158798817000357</v>
      </c>
      <c r="E370" s="125">
        <f t="shared" si="48"/>
        <v>7.6040808684670695</v>
      </c>
      <c r="F370" s="125">
        <f t="shared" si="49"/>
        <v>11.026106458411157</v>
      </c>
      <c r="G370" s="125">
        <f t="shared" si="50"/>
        <v>15.497966112269689</v>
      </c>
      <c r="H370" s="125">
        <f t="shared" si="51"/>
        <v>22.28842431018681</v>
      </c>
      <c r="I370">
        <f t="shared" si="52"/>
        <v>2.1302147394884163</v>
      </c>
      <c r="J370">
        <f t="shared" si="53"/>
        <v>2.012398009362486</v>
      </c>
    </row>
    <row r="371" spans="1:10" ht="15">
      <c r="A371" s="125">
        <v>631</v>
      </c>
      <c r="B371" s="125">
        <f t="shared" si="45"/>
        <v>3.2679696485889096</v>
      </c>
      <c r="C371" s="125">
        <f t="shared" si="46"/>
        <v>5.081553397154756</v>
      </c>
      <c r="D371" s="125">
        <f t="shared" si="47"/>
        <v>6.168540365895474</v>
      </c>
      <c r="E371" s="125">
        <f t="shared" si="48"/>
        <v>7.616096280697721</v>
      </c>
      <c r="F371" s="125">
        <f t="shared" si="49"/>
        <v>11.04347256844259</v>
      </c>
      <c r="G371" s="125">
        <f t="shared" si="50"/>
        <v>15.522227966211695</v>
      </c>
      <c r="H371" s="125">
        <f t="shared" si="51"/>
        <v>22.322860505093413</v>
      </c>
      <c r="I371">
        <f t="shared" si="52"/>
        <v>2.133589894546249</v>
      </c>
      <c r="J371">
        <f t="shared" si="53"/>
        <v>2.0155865724279605</v>
      </c>
    </row>
    <row r="372" spans="1:10" ht="15">
      <c r="A372" s="125">
        <v>630</v>
      </c>
      <c r="B372" s="125">
        <f t="shared" si="45"/>
        <v>3.2731540832334365</v>
      </c>
      <c r="C372" s="125">
        <f t="shared" si="46"/>
        <v>5.089608759626191</v>
      </c>
      <c r="D372" s="125">
        <f t="shared" si="47"/>
        <v>6.17831275067308</v>
      </c>
      <c r="E372" s="125">
        <f t="shared" si="48"/>
        <v>7.6281496685807095</v>
      </c>
      <c r="F372" s="125">
        <f t="shared" si="49"/>
        <v>11.060893297728612</v>
      </c>
      <c r="G372" s="125">
        <f t="shared" si="50"/>
        <v>15.546565435102487</v>
      </c>
      <c r="H372" s="125">
        <f t="shared" si="51"/>
        <v>22.35740191862587</v>
      </c>
      <c r="I372">
        <f t="shared" si="52"/>
        <v>2.136975760662076</v>
      </c>
      <c r="J372">
        <f t="shared" si="53"/>
        <v>2.0187852547795</v>
      </c>
    </row>
    <row r="373" spans="1:10" ht="15">
      <c r="A373" s="125">
        <v>629</v>
      </c>
      <c r="B373" s="125">
        <f t="shared" si="45"/>
        <v>3.2783549890995234</v>
      </c>
      <c r="C373" s="125">
        <f t="shared" si="46"/>
        <v>5.097689684758324</v>
      </c>
      <c r="D373" s="125">
        <f t="shared" si="47"/>
        <v>6.188116117834222</v>
      </c>
      <c r="E373" s="125">
        <f t="shared" si="48"/>
        <v>7.640241212170545</v>
      </c>
      <c r="F373" s="125">
        <f t="shared" si="49"/>
        <v>11.078368903545757</v>
      </c>
      <c r="G373" s="125">
        <f t="shared" si="50"/>
        <v>15.570978870782353</v>
      </c>
      <c r="H373" s="125">
        <f t="shared" si="51"/>
        <v>22.392049027454203</v>
      </c>
      <c r="I373">
        <f t="shared" si="52"/>
        <v>2.140372388898322</v>
      </c>
      <c r="J373">
        <f t="shared" si="53"/>
        <v>2.021994104660804</v>
      </c>
    </row>
    <row r="374" spans="1:10" ht="15">
      <c r="A374" s="125">
        <v>628</v>
      </c>
      <c r="B374" s="125">
        <f t="shared" si="45"/>
        <v>3.283572444785435</v>
      </c>
      <c r="C374" s="125">
        <f t="shared" si="46"/>
        <v>5.105796294343514</v>
      </c>
      <c r="D374" s="125">
        <f t="shared" si="47"/>
        <v>6.197950614808547</v>
      </c>
      <c r="E374" s="125">
        <f t="shared" si="48"/>
        <v>7.652371092660099</v>
      </c>
      <c r="F374" s="125">
        <f t="shared" si="49"/>
        <v>11.09589964478379</v>
      </c>
      <c r="G374" s="125">
        <f t="shared" si="50"/>
        <v>15.595468627263873</v>
      </c>
      <c r="H374" s="125">
        <f t="shared" si="51"/>
        <v>22.42680231109275</v>
      </c>
      <c r="I374">
        <f t="shared" si="52"/>
        <v>2.1437798306424587</v>
      </c>
      <c r="J374">
        <f t="shared" si="53"/>
        <v>2.0252131706226955</v>
      </c>
    </row>
    <row r="375" spans="1:10" ht="15">
      <c r="A375" s="125">
        <v>627</v>
      </c>
      <c r="B375" s="125">
        <f t="shared" si="45"/>
        <v>3.2888065293901763</v>
      </c>
      <c r="C375" s="125">
        <f t="shared" si="46"/>
        <v>5.113928710948538</v>
      </c>
      <c r="D375" s="125">
        <f t="shared" si="47"/>
        <v>6.2078163899616525</v>
      </c>
      <c r="E375" s="125">
        <f t="shared" si="48"/>
        <v>7.66453949238959</v>
      </c>
      <c r="F375" s="125">
        <f t="shared" si="49"/>
        <v>11.113485781958312</v>
      </c>
      <c r="G375" s="125">
        <f t="shared" si="50"/>
        <v>15.620035060748624</v>
      </c>
      <c r="H375" s="125">
        <f t="shared" si="51"/>
        <v>22.461662251921165</v>
      </c>
      <c r="I375">
        <f t="shared" si="52"/>
        <v>2.1471981376095965</v>
      </c>
      <c r="J375">
        <f t="shared" si="53"/>
        <v>2.028442501525572</v>
      </c>
    </row>
    <row r="376" spans="1:10" ht="15">
      <c r="A376" s="125">
        <v>626</v>
      </c>
      <c r="B376" s="125">
        <f t="shared" si="45"/>
        <v>3.294057322517483</v>
      </c>
      <c r="C376" s="125">
        <f t="shared" si="46"/>
        <v>5.122087057920745</v>
      </c>
      <c r="D376" s="125">
        <f t="shared" si="47"/>
        <v>6.217713592602527</v>
      </c>
      <c r="E376" s="125">
        <f t="shared" si="48"/>
        <v>7.6767465948556755</v>
      </c>
      <c r="F376" s="125">
        <f t="shared" si="49"/>
        <v>11.13112757722353</v>
      </c>
      <c r="G376" s="125">
        <f t="shared" si="50"/>
        <v>15.644678529644004</v>
      </c>
      <c r="H376" s="125">
        <f t="shared" si="51"/>
        <v>22.496629335205515</v>
      </c>
      <c r="I376">
        <f t="shared" si="52"/>
        <v>2.150627361845103</v>
      </c>
      <c r="J376">
        <f t="shared" si="53"/>
        <v>2.031682146541875</v>
      </c>
    </row>
    <row r="377" spans="1:10" ht="15">
      <c r="A377" s="125">
        <v>625</v>
      </c>
      <c r="B377" s="125">
        <f t="shared" si="45"/>
        <v>3.299324904279852</v>
      </c>
      <c r="C377" s="125">
        <f t="shared" si="46"/>
        <v>5.130271459394282</v>
      </c>
      <c r="D377" s="125">
        <f t="shared" si="47"/>
        <v>6.227642372991052</v>
      </c>
      <c r="E377" s="125">
        <f t="shared" si="48"/>
        <v>7.688992584720609</v>
      </c>
      <c r="F377" s="125">
        <f t="shared" si="49"/>
        <v>11.148825294385095</v>
      </c>
      <c r="G377" s="125">
        <f t="shared" si="50"/>
        <v>15.669399394580235</v>
      </c>
      <c r="H377" s="125">
        <f t="shared" si="51"/>
        <v>22.531704049119565</v>
      </c>
      <c r="I377">
        <f t="shared" si="52"/>
        <v>2.154067555727237</v>
      </c>
      <c r="J377">
        <f t="shared" si="53"/>
        <v>2.034932155158585</v>
      </c>
    </row>
    <row r="378" spans="1:10" ht="15">
      <c r="A378" s="125">
        <v>624</v>
      </c>
      <c r="B378" s="125">
        <f t="shared" si="45"/>
        <v>3.304609355302615</v>
      </c>
      <c r="C378" s="125">
        <f t="shared" si="46"/>
        <v>5.138482040296371</v>
      </c>
      <c r="D378" s="125">
        <f t="shared" si="47"/>
        <v>6.237602882345575</v>
      </c>
      <c r="E378" s="125">
        <f t="shared" si="48"/>
        <v>7.701277647821507</v>
      </c>
      <c r="F378" s="125">
        <f t="shared" si="49"/>
        <v>11.166579198913086</v>
      </c>
      <c r="G378" s="125">
        <f t="shared" si="50"/>
        <v>15.694198018427498</v>
      </c>
      <c r="H378" s="125">
        <f t="shared" si="51"/>
        <v>22.56688688476633</v>
      </c>
      <c r="I378">
        <f t="shared" si="52"/>
        <v>2.157518771969821</v>
      </c>
      <c r="J378">
        <f t="shared" si="53"/>
        <v>2.0381925771797387</v>
      </c>
    </row>
    <row r="379" spans="1:10" ht="15">
      <c r="A379" s="125">
        <v>623</v>
      </c>
      <c r="B379" s="125">
        <f t="shared" si="45"/>
        <v>3.309910756728042</v>
      </c>
      <c r="C379" s="125">
        <f t="shared" si="46"/>
        <v>5.146718926353647</v>
      </c>
      <c r="D379" s="125">
        <f t="shared" si="47"/>
        <v>6.247595272850552</v>
      </c>
      <c r="E379" s="125">
        <f t="shared" si="48"/>
        <v>7.713601971179685</v>
      </c>
      <c r="F379" s="125">
        <f t="shared" si="49"/>
        <v>11.184389557955134</v>
      </c>
      <c r="G379" s="125">
        <f t="shared" si="50"/>
        <v>15.719074766313224</v>
      </c>
      <c r="H379" s="125">
        <f t="shared" si="51"/>
        <v>22.60217833619968</v>
      </c>
      <c r="I379">
        <f t="shared" si="52"/>
        <v>2.1609810636249276</v>
      </c>
      <c r="J379">
        <f t="shared" si="53"/>
        <v>2.0414634627289745</v>
      </c>
    </row>
    <row r="380" spans="1:10" ht="15">
      <c r="A380" s="125">
        <v>622</v>
      </c>
      <c r="B380" s="125">
        <f t="shared" si="45"/>
        <v>3.3152291902194935</v>
      </c>
      <c r="C380" s="125">
        <f t="shared" si="46"/>
        <v>5.154982244098555</v>
      </c>
      <c r="D380" s="125">
        <f t="shared" si="47"/>
        <v>6.257619697664274</v>
      </c>
      <c r="E380" s="125">
        <f t="shared" si="48"/>
        <v>7.725965743010095</v>
      </c>
      <c r="F380" s="125">
        <f t="shared" si="49"/>
        <v>11.20225664034963</v>
      </c>
      <c r="G380" s="125">
        <f t="shared" si="50"/>
        <v>15.744030005639583</v>
      </c>
      <c r="H380" s="125">
        <f t="shared" si="51"/>
        <v>22.637578900446268</v>
      </c>
      <c r="I380">
        <f t="shared" si="52"/>
        <v>2.164454484085599</v>
      </c>
      <c r="J380">
        <f t="shared" si="53"/>
        <v>2.044744862252098</v>
      </c>
    </row>
    <row r="381" spans="1:10" ht="15">
      <c r="A381" s="125">
        <v>621</v>
      </c>
      <c r="B381" s="125">
        <f t="shared" si="45"/>
        <v>3.320564737965611</v>
      </c>
      <c r="C381" s="125">
        <f t="shared" si="46"/>
        <v>5.163272120875826</v>
      </c>
      <c r="D381" s="125">
        <f t="shared" si="47"/>
        <v>6.26767631092666</v>
      </c>
      <c r="E381" s="125">
        <f t="shared" si="48"/>
        <v>7.738369152730842</v>
      </c>
      <c r="F381" s="125">
        <f t="shared" si="49"/>
        <v>11.22018071663908</v>
      </c>
      <c r="G381" s="125">
        <f t="shared" si="50"/>
        <v>15.769064106101078</v>
      </c>
      <c r="H381" s="125">
        <f t="shared" si="51"/>
        <v>22.67308907752759</v>
      </c>
      <c r="I381">
        <f t="shared" si="52"/>
        <v>2.167939087088587</v>
      </c>
      <c r="J381">
        <f t="shared" si="53"/>
        <v>2.0480368265196756</v>
      </c>
    </row>
    <row r="382" spans="1:10" ht="15">
      <c r="A382" s="125">
        <v>620</v>
      </c>
      <c r="B382" s="125">
        <f t="shared" si="45"/>
        <v>3.32591748268454</v>
      </c>
      <c r="C382" s="125">
        <f t="shared" si="46"/>
        <v>5.171588684848982</v>
      </c>
      <c r="D382" s="125">
        <f t="shared" si="47"/>
        <v>6.277765267767124</v>
      </c>
      <c r="E382" s="125">
        <f t="shared" si="48"/>
        <v>7.750812390972814</v>
      </c>
      <c r="F382" s="125">
        <f t="shared" si="49"/>
        <v>11.238162059083598</v>
      </c>
      <c r="G382" s="125">
        <f t="shared" si="50"/>
        <v>15.79417743970235</v>
      </c>
      <c r="H382" s="125">
        <f t="shared" si="51"/>
        <v>22.708709370482197</v>
      </c>
      <c r="I382">
        <f t="shared" si="52"/>
        <v>2.1714349267171285</v>
      </c>
      <c r="J382">
        <f t="shared" si="53"/>
        <v>2.0513394066296513</v>
      </c>
    </row>
    <row r="383" spans="1:10" ht="15">
      <c r="A383" s="125">
        <v>619</v>
      </c>
      <c r="B383" s="125">
        <f t="shared" si="45"/>
        <v>3.331287507628203</v>
      </c>
      <c r="C383" s="125">
        <f t="shared" si="46"/>
        <v>5.179932065006934</v>
      </c>
      <c r="D383" s="125">
        <f t="shared" si="47"/>
        <v>6.287886724312517</v>
      </c>
      <c r="E383" s="125">
        <f t="shared" si="48"/>
        <v>7.763295649589367</v>
      </c>
      <c r="F383" s="125">
        <f t="shared" si="49"/>
        <v>11.256200941674498</v>
      </c>
      <c r="G383" s="125">
        <f t="shared" si="50"/>
        <v>15.819370380776126</v>
      </c>
      <c r="H383" s="125">
        <f t="shared" si="51"/>
        <v>22.744440285388194</v>
      </c>
      <c r="I383">
        <f t="shared" si="52"/>
        <v>2.1749420574037375</v>
      </c>
      <c r="J383">
        <f t="shared" si="53"/>
        <v>2.0546526540099896</v>
      </c>
    </row>
    <row r="384" spans="1:10" ht="15">
      <c r="A384" s="125">
        <v>618</v>
      </c>
      <c r="B384" s="125">
        <f t="shared" si="45"/>
        <v>3.336674896586615</v>
      </c>
      <c r="C384" s="125">
        <f t="shared" si="46"/>
        <v>5.188302391170633</v>
      </c>
      <c r="D384" s="125">
        <f t="shared" si="47"/>
        <v>6.298040837695157</v>
      </c>
      <c r="E384" s="125">
        <f t="shared" si="48"/>
        <v>7.775819121666143</v>
      </c>
      <c r="F384" s="125">
        <f t="shared" si="49"/>
        <v>11.274297640148038</v>
      </c>
      <c r="G384" s="125">
        <f t="shared" si="50"/>
        <v>15.844643306001329</v>
      </c>
      <c r="H384" s="125">
        <f t="shared" si="51"/>
        <v>22.78028233138585</v>
      </c>
      <c r="I384">
        <f t="shared" si="52"/>
        <v>2.178460533933029</v>
      </c>
      <c r="J384">
        <f t="shared" si="53"/>
        <v>2.0579766204213437</v>
      </c>
    </row>
    <row r="385" spans="1:10" ht="15">
      <c r="A385" s="125">
        <v>617</v>
      </c>
      <c r="B385" s="125">
        <f t="shared" si="45"/>
        <v>3.342079733892229</v>
      </c>
      <c r="C385" s="125">
        <f t="shared" si="46"/>
        <v>5.19669979399978</v>
      </c>
      <c r="D385" s="125">
        <f t="shared" si="47"/>
        <v>6.308227766060919</v>
      </c>
      <c r="E385" s="125">
        <f t="shared" si="48"/>
        <v>7.7883830015309545</v>
      </c>
      <c r="F385" s="125">
        <f t="shared" si="49"/>
        <v>11.29245243199929</v>
      </c>
      <c r="G385" s="125">
        <f t="shared" si="50"/>
        <v>15.869996594421373</v>
      </c>
      <c r="H385" s="125">
        <f t="shared" si="51"/>
        <v>22.8162360207005</v>
      </c>
      <c r="I385">
        <f t="shared" si="52"/>
        <v>2.1819904114445756</v>
      </c>
      <c r="J385">
        <f t="shared" si="53"/>
        <v>2.0613113579597497</v>
      </c>
    </row>
    <row r="386" spans="1:10" ht="15">
      <c r="A386" s="125">
        <v>616</v>
      </c>
      <c r="B386" s="125">
        <f aca="true" t="shared" si="54" ref="B386:B449">2*(ATAN((36/2)/A386)*180/PI())</f>
        <v>3.3475021044243363</v>
      </c>
      <c r="C386" s="125">
        <f aca="true" t="shared" si="55" ref="C386:C449">2*(ATAN((56/2)/A386)*180/PI())</f>
        <v>5.205124404999613</v>
      </c>
      <c r="D386" s="125">
        <f aca="true" t="shared" si="56" ref="D386:D449">2*(ATAN((68/2)/A386)*180/PI())</f>
        <v>6.318447668577417</v>
      </c>
      <c r="E386" s="125">
        <f aca="true" t="shared" si="57" ref="E386:E449">2*(ATAN((84/2)/A386)*180/PI())</f>
        <v>7.80098748476378</v>
      </c>
      <c r="F386" s="125">
        <f aca="true" t="shared" si="58" ref="F386:F449">2*(ATAN((122/2)/A386)*180/PI())</f>
        <v>11.31066559649613</v>
      </c>
      <c r="G386" s="125">
        <f aca="true" t="shared" si="59" ref="G386:G449">2*(ATAN((172/2)/A386)*180/PI())</f>
        <v>15.895430627462607</v>
      </c>
      <c r="H386" s="125">
        <f aca="true" t="shared" si="60" ref="H386:H449">2*(ATAN((249/2)/A386)*180/PI())</f>
        <v>22.852301868665528</v>
      </c>
      <c r="I386">
        <f t="shared" si="52"/>
        <v>2.1855317454357786</v>
      </c>
      <c r="J386">
        <f t="shared" si="53"/>
        <v>2.064656919059346</v>
      </c>
    </row>
    <row r="387" spans="1:10" ht="15">
      <c r="A387" s="125">
        <v>615</v>
      </c>
      <c r="B387" s="125">
        <f t="shared" si="54"/>
        <v>3.3529420936135037</v>
      </c>
      <c r="C387" s="125">
        <f t="shared" si="55"/>
        <v>5.213576356527741</v>
      </c>
      <c r="D387" s="125">
        <f t="shared" si="56"/>
        <v>6.328700705442259</v>
      </c>
      <c r="E387" s="125">
        <f t="shared" si="57"/>
        <v>7.813632768206843</v>
      </c>
      <c r="F387" s="125">
        <f t="shared" si="58"/>
        <v>11.32893741469337</v>
      </c>
      <c r="G387" s="125">
        <f t="shared" si="59"/>
        <v>15.92094578895296</v>
      </c>
      <c r="H387" s="125">
        <f t="shared" si="60"/>
        <v>22.88848039374568</v>
      </c>
      <c r="I387">
        <f aca="true" t="shared" si="61" ref="I387:I450">2*(ATAN((23.5/2)/A387)*180/PI())</f>
        <v>2.1890845917647823</v>
      </c>
      <c r="J387">
        <f aca="true" t="shared" si="62" ref="J387:J450">2*(ATAN((22.2/2)/A387)*180/PI())</f>
        <v>2.068013356495124</v>
      </c>
    </row>
    <row r="388" spans="1:10" ht="15">
      <c r="A388" s="125">
        <v>614</v>
      </c>
      <c r="B388" s="125">
        <f t="shared" si="54"/>
        <v>3.3583997874460545</v>
      </c>
      <c r="C388" s="125">
        <f t="shared" si="55"/>
        <v>5.22205578180107</v>
      </c>
      <c r="D388" s="125">
        <f t="shared" si="56"/>
        <v>6.338987037891384</v>
      </c>
      <c r="E388" s="125">
        <f t="shared" si="57"/>
        <v>7.8263190499747965</v>
      </c>
      <c r="F388" s="125">
        <f t="shared" si="58"/>
        <v>11.347268169447045</v>
      </c>
      <c r="G388" s="125">
        <f t="shared" si="59"/>
        <v>15.946542465140723</v>
      </c>
      <c r="H388" s="125">
        <f t="shared" si="60"/>
        <v>22.92477211756048</v>
      </c>
      <c r="I388">
        <f t="shared" si="61"/>
        <v>2.192649006653405</v>
      </c>
      <c r="J388">
        <f t="shared" si="62"/>
        <v>2.0713807233856985</v>
      </c>
    </row>
    <row r="389" spans="1:10" ht="15">
      <c r="A389" s="125">
        <v>613</v>
      </c>
      <c r="B389" s="125">
        <f t="shared" si="54"/>
        <v>3.3638752724685954</v>
      </c>
      <c r="C389" s="125">
        <f t="shared" si="55"/>
        <v>5.230562814902778</v>
      </c>
      <c r="D389" s="125">
        <f t="shared" si="56"/>
        <v>6.349306828207476</v>
      </c>
      <c r="E389" s="125">
        <f t="shared" si="57"/>
        <v>7.839046529465016</v>
      </c>
      <c r="F389" s="125">
        <f t="shared" si="58"/>
        <v>11.365658145428783</v>
      </c>
      <c r="G389" s="125">
        <f t="shared" si="59"/>
        <v>15.972221044713535</v>
      </c>
      <c r="H389" s="125">
        <f t="shared" si="60"/>
        <v>22.961177564907917</v>
      </c>
      <c r="I389">
        <f t="shared" si="61"/>
        <v>2.1962250466901034</v>
      </c>
      <c r="J389">
        <f t="shared" si="62"/>
        <v>2.074759073196109</v>
      </c>
    </row>
    <row r="390" spans="1:10" ht="15">
      <c r="A390" s="125">
        <v>612</v>
      </c>
      <c r="B390" s="125">
        <f t="shared" si="54"/>
        <v>3.3693686357925827</v>
      </c>
      <c r="C390" s="125">
        <f t="shared" si="55"/>
        <v>5.239097590789354</v>
      </c>
      <c r="D390" s="125">
        <f t="shared" si="56"/>
        <v>6.359660239728468</v>
      </c>
      <c r="E390" s="125">
        <f t="shared" si="57"/>
        <v>7.851815407367965</v>
      </c>
      <c r="F390" s="125">
        <f t="shared" si="58"/>
        <v>11.384107629140377</v>
      </c>
      <c r="G390" s="125">
        <f t="shared" si="59"/>
        <v>15.997981918817539</v>
      </c>
      <c r="H390" s="125">
        <f t="shared" si="60"/>
        <v>22.997697263788343</v>
      </c>
      <c r="I390">
        <f t="shared" si="61"/>
        <v>2.19981276883297</v>
      </c>
      <c r="J390">
        <f t="shared" si="62"/>
        <v>2.078148459740648</v>
      </c>
    </row>
    <row r="391" spans="1:10" ht="15">
      <c r="A391" s="125">
        <v>611</v>
      </c>
      <c r="B391" s="125">
        <f t="shared" si="54"/>
        <v>3.3748799650989416</v>
      </c>
      <c r="C391" s="125">
        <f t="shared" si="55"/>
        <v>5.247660245297731</v>
      </c>
      <c r="D391" s="125">
        <f t="shared" si="56"/>
        <v>6.370047436856126</v>
      </c>
      <c r="E391" s="125">
        <f t="shared" si="57"/>
        <v>7.864625885677685</v>
      </c>
      <c r="F391" s="125">
        <f t="shared" si="58"/>
        <v>11.40261690892845</v>
      </c>
      <c r="G391" s="125">
        <f t="shared" si="59"/>
        <v>16.02382548107672</v>
      </c>
      <c r="H391" s="125">
        <f t="shared" si="60"/>
        <v>23.034331745428503</v>
      </c>
      <c r="I391">
        <f t="shared" si="61"/>
        <v>2.20341223041275</v>
      </c>
      <c r="J391">
        <f t="shared" si="62"/>
        <v>2.081548937185721</v>
      </c>
    </row>
    <row r="392" spans="1:10" ht="15">
      <c r="A392" s="125">
        <v>610</v>
      </c>
      <c r="B392" s="125">
        <f t="shared" si="54"/>
        <v>3.3804093486427207</v>
      </c>
      <c r="C392" s="125">
        <f t="shared" si="55"/>
        <v>5.256250915152458</v>
      </c>
      <c r="D392" s="125">
        <f t="shared" si="56"/>
        <v>6.380468585064706</v>
      </c>
      <c r="E392" s="125">
        <f t="shared" si="57"/>
        <v>7.877478167702389</v>
      </c>
      <c r="F392" s="125">
        <f t="shared" si="58"/>
        <v>11.421186274999286</v>
      </c>
      <c r="G392" s="125">
        <f t="shared" si="59"/>
        <v>16.0497521276124</v>
      </c>
      <c r="H392" s="125">
        <f t="shared" si="60"/>
        <v>23.071081544305912</v>
      </c>
      <c r="I392">
        <f t="shared" si="61"/>
        <v>2.207023489135897</v>
      </c>
      <c r="J392">
        <f t="shared" si="62"/>
        <v>2.0849605600527257</v>
      </c>
    </row>
    <row r="393" spans="1:10" ht="15">
      <c r="A393" s="125">
        <v>609</v>
      </c>
      <c r="B393" s="125">
        <f t="shared" si="54"/>
        <v>3.385956875257801</v>
      </c>
      <c r="C393" s="125">
        <f t="shared" si="55"/>
        <v>5.264869737972969</v>
      </c>
      <c r="D393" s="125">
        <f t="shared" si="56"/>
        <v>6.390923850909712</v>
      </c>
      <c r="E393" s="125">
        <f t="shared" si="57"/>
        <v>7.890372458075126</v>
      </c>
      <c r="F393" s="125">
        <f t="shared" si="58"/>
        <v>11.439816019433783</v>
      </c>
      <c r="G393" s="125">
        <f t="shared" si="59"/>
        <v>16.07576225706297</v>
      </c>
      <c r="H393" s="125">
        <f t="shared" si="60"/>
        <v>23.107947198173317</v>
      </c>
      <c r="I393">
        <f t="shared" si="61"/>
        <v>2.2106466030876555</v>
      </c>
      <c r="J393">
        <f t="shared" si="62"/>
        <v>2.0883833832209655</v>
      </c>
    </row>
    <row r="394" spans="1:10" ht="15">
      <c r="A394" s="125">
        <v>608</v>
      </c>
      <c r="B394" s="125">
        <f t="shared" si="54"/>
        <v>3.3915226343616474</v>
      </c>
      <c r="C394" s="125">
        <f t="shared" si="55"/>
        <v>5.2735168522808955</v>
      </c>
      <c r="D394" s="125">
        <f t="shared" si="56"/>
        <v>6.4014134020367335</v>
      </c>
      <c r="E394" s="125">
        <f t="shared" si="57"/>
        <v>7.9033089627646005</v>
      </c>
      <c r="F394" s="125">
        <f t="shared" si="58"/>
        <v>11.458506436202573</v>
      </c>
      <c r="G394" s="125">
        <f t="shared" si="59"/>
        <v>16.101856270603733</v>
      </c>
      <c r="H394" s="125">
        <f t="shared" si="60"/>
        <v>23.144929248083457</v>
      </c>
      <c r="I394">
        <f t="shared" si="61"/>
        <v>2.2142816307351723</v>
      </c>
      <c r="J394">
        <f t="shared" si="62"/>
        <v>2.091817461930595</v>
      </c>
    </row>
    <row r="395" spans="1:10" ht="15">
      <c r="A395" s="125">
        <v>607</v>
      </c>
      <c r="B395" s="125">
        <f t="shared" si="54"/>
        <v>3.397106715960105</v>
      </c>
      <c r="C395" s="125">
        <f t="shared" si="55"/>
        <v>5.282192397507487</v>
      </c>
      <c r="D395" s="125">
        <f t="shared" si="56"/>
        <v>6.411937407190364</v>
      </c>
      <c r="E395" s="125">
        <f t="shared" si="57"/>
        <v>7.916287889086044</v>
      </c>
      <c r="F395" s="125">
        <f t="shared" si="58"/>
        <v>11.47725782118127</v>
      </c>
      <c r="G395" s="125">
        <f t="shared" si="59"/>
        <v>16.12803457196702</v>
      </c>
      <c r="H395" s="125">
        <f t="shared" si="60"/>
        <v>23.182028238414027</v>
      </c>
      <c r="I395">
        <f t="shared" si="61"/>
        <v>2.217928630930639</v>
      </c>
      <c r="J395">
        <f t="shared" si="62"/>
        <v>2.0952628517855847</v>
      </c>
    </row>
    <row r="396" spans="1:10" ht="15">
      <c r="A396" s="125">
        <v>606</v>
      </c>
      <c r="B396" s="125">
        <f t="shared" si="54"/>
        <v>3.402709210652248</v>
      </c>
      <c r="C396" s="125">
        <f t="shared" si="55"/>
        <v>5.290896514001066</v>
      </c>
      <c r="D396" s="125">
        <f t="shared" si="56"/>
        <v>6.4224960362232135</v>
      </c>
      <c r="E396" s="125">
        <f t="shared" si="57"/>
        <v>7.929309445712246</v>
      </c>
      <c r="F396" s="125">
        <f t="shared" si="58"/>
        <v>11.496070472165886</v>
      </c>
      <c r="G396" s="125">
        <f t="shared" si="59"/>
        <v>16.154297567462418</v>
      </c>
      <c r="H396" s="125">
        <f t="shared" si="60"/>
        <v>23.219244716892845</v>
      </c>
      <c r="I396">
        <f t="shared" si="61"/>
        <v>2.2215876629144704</v>
      </c>
      <c r="J396">
        <f t="shared" si="62"/>
        <v>2.098719608756725</v>
      </c>
    </row>
    <row r="397" spans="1:10" ht="15">
      <c r="A397" s="125">
        <v>605</v>
      </c>
      <c r="B397" s="125">
        <f t="shared" si="54"/>
        <v>3.408330209635272</v>
      </c>
      <c r="C397" s="125">
        <f t="shared" si="55"/>
        <v>5.299629343034583</v>
      </c>
      <c r="D397" s="125">
        <f t="shared" si="56"/>
        <v>6.433089460105012</v>
      </c>
      <c r="E397" s="125">
        <f t="shared" si="57"/>
        <v>7.942373842684636</v>
      </c>
      <c r="F397" s="125">
        <f t="shared" si="58"/>
        <v>11.514944688888361</v>
      </c>
      <c r="G397" s="125">
        <f t="shared" si="59"/>
        <v>16.18064566599723</v>
      </c>
      <c r="H397" s="125">
        <f t="shared" si="60"/>
        <v>23.25657923462328</v>
      </c>
      <c r="I397">
        <f t="shared" si="61"/>
        <v>2.225258786318507</v>
      </c>
      <c r="J397">
        <f t="shared" si="62"/>
        <v>2.102187789184654</v>
      </c>
    </row>
    <row r="398" spans="1:10" ht="15">
      <c r="A398" s="125">
        <v>604</v>
      </c>
      <c r="B398" s="125">
        <f t="shared" si="54"/>
        <v>3.4139698047094376</v>
      </c>
      <c r="C398" s="125">
        <f t="shared" si="55"/>
        <v>5.308391026813243</v>
      </c>
      <c r="D398" s="125">
        <f t="shared" si="56"/>
        <v>6.443717850931792</v>
      </c>
      <c r="E398" s="125">
        <f t="shared" si="57"/>
        <v>7.955481291424528</v>
      </c>
      <c r="F398" s="125">
        <f t="shared" si="58"/>
        <v>11.533880773032278</v>
      </c>
      <c r="G398" s="125">
        <f t="shared" si="59"/>
        <v>16.207079279097126</v>
      </c>
      <c r="H398" s="125">
        <f t="shared" si="60"/>
        <v>23.29403234610987</v>
      </c>
      <c r="I398">
        <f t="shared" si="61"/>
        <v>2.228942061169253</v>
      </c>
      <c r="J398">
        <f t="shared" si="62"/>
        <v>2.105667449782917</v>
      </c>
    </row>
    <row r="399" spans="1:10" ht="15">
      <c r="A399" s="125">
        <v>603</v>
      </c>
      <c r="B399" s="125">
        <f t="shared" si="54"/>
        <v>3.419628088283061</v>
      </c>
      <c r="C399" s="125">
        <f t="shared" si="55"/>
        <v>5.317181708482188</v>
      </c>
      <c r="D399" s="125">
        <f t="shared" si="56"/>
        <v>6.454381381935171</v>
      </c>
      <c r="E399" s="125">
        <f t="shared" si="57"/>
        <v>7.968632004744446</v>
      </c>
      <c r="F399" s="125">
        <f t="shared" si="58"/>
        <v>11.55287902824872</v>
      </c>
      <c r="G399" s="125">
        <f t="shared" si="59"/>
        <v>16.233598820926993</v>
      </c>
      <c r="H399" s="125">
        <f t="shared" si="60"/>
        <v>23.331604609284184</v>
      </c>
      <c r="I399">
        <f t="shared" si="61"/>
        <v>2.232637547891149</v>
      </c>
      <c r="J399">
        <f t="shared" si="62"/>
        <v>2.1091586476410566</v>
      </c>
    </row>
    <row r="400" spans="1:10" ht="15">
      <c r="A400" s="125">
        <v>602</v>
      </c>
      <c r="B400" s="125">
        <f t="shared" si="54"/>
        <v>3.425305153377558</v>
      </c>
      <c r="C400" s="125">
        <f t="shared" si="55"/>
        <v>5.326001532134287</v>
      </c>
      <c r="D400" s="125">
        <f t="shared" si="56"/>
        <v>6.465080227491734</v>
      </c>
      <c r="E400" s="125">
        <f t="shared" si="57"/>
        <v>7.9818261968595605</v>
      </c>
      <c r="F400" s="125">
        <f t="shared" si="58"/>
        <v>11.571939760172274</v>
      </c>
      <c r="G400" s="125">
        <f t="shared" si="59"/>
        <v>16.260204708311957</v>
      </c>
      <c r="H400" s="125">
        <f t="shared" si="60"/>
        <v>23.36929658553094</v>
      </c>
      <c r="I400">
        <f t="shared" si="61"/>
        <v>2.2363453073098714</v>
      </c>
      <c r="J400">
        <f t="shared" si="62"/>
        <v>2.112661440227735</v>
      </c>
    </row>
    <row r="401" spans="1:10" ht="15">
      <c r="A401" s="125">
        <v>601</v>
      </c>
      <c r="B401" s="125">
        <f t="shared" si="54"/>
        <v>3.4310010936325313</v>
      </c>
      <c r="C401" s="125">
        <f t="shared" si="55"/>
        <v>5.334850642817972</v>
      </c>
      <c r="D401" s="125">
        <f t="shared" si="56"/>
        <v>6.475814563132479</v>
      </c>
      <c r="E401" s="125">
        <f t="shared" si="57"/>
        <v>7.995064083399251</v>
      </c>
      <c r="F401" s="125">
        <f t="shared" si="58"/>
        <v>11.591063276437199</v>
      </c>
      <c r="G401" s="125">
        <f t="shared" si="59"/>
        <v>16.286897360758637</v>
      </c>
      <c r="H401" s="125">
        <f t="shared" si="60"/>
        <v>23.407108839714315</v>
      </c>
      <c r="I401">
        <f t="shared" si="61"/>
        <v>2.2400654006556704</v>
      </c>
      <c r="J401">
        <f t="shared" si="62"/>
        <v>2.1161758853938823</v>
      </c>
    </row>
    <row r="402" spans="1:10" ht="15">
      <c r="A402" s="125">
        <v>600</v>
      </c>
      <c r="B402" s="125">
        <f t="shared" si="54"/>
        <v>3.4367160033109143</v>
      </c>
      <c r="C402" s="125">
        <f t="shared" si="55"/>
        <v>5.343729186545176</v>
      </c>
      <c r="D402" s="125">
        <f t="shared" si="56"/>
        <v>6.48658456555239</v>
      </c>
      <c r="E402" s="125">
        <f t="shared" si="57"/>
        <v>8.008345881418776</v>
      </c>
      <c r="F402" s="125">
        <f t="shared" si="58"/>
        <v>11.610249886693746</v>
      </c>
      <c r="G402" s="125">
        <f t="shared" si="59"/>
        <v>16.31367720047658</v>
      </c>
      <c r="H402" s="125">
        <f t="shared" si="60"/>
        <v>23.445041940204526</v>
      </c>
      <c r="I402">
        <f t="shared" si="61"/>
        <v>2.2437978895667383</v>
      </c>
      <c r="J402">
        <f t="shared" si="62"/>
        <v>2.119702041375886</v>
      </c>
    </row>
    <row r="403" spans="1:10" ht="15">
      <c r="A403" s="125">
        <v>599</v>
      </c>
      <c r="B403" s="125">
        <f t="shared" si="54"/>
        <v>3.442449977304169</v>
      </c>
      <c r="C403" s="125">
        <f t="shared" si="55"/>
        <v>5.352637310299339</v>
      </c>
      <c r="D403" s="125">
        <f t="shared" si="56"/>
        <v>6.497390412620089</v>
      </c>
      <c r="E403" s="125">
        <f t="shared" si="57"/>
        <v>8.021671809411053</v>
      </c>
      <c r="F403" s="125">
        <f t="shared" si="58"/>
        <v>11.62949990262464</v>
      </c>
      <c r="G403" s="125">
        <f t="shared" si="59"/>
        <v>16.3405446523999</v>
      </c>
      <c r="H403" s="125">
        <f t="shared" si="60"/>
        <v>23.483096458904644</v>
      </c>
      <c r="I403">
        <f t="shared" si="61"/>
        <v>2.2475428360926104</v>
      </c>
      <c r="J403">
        <f t="shared" si="62"/>
        <v>2.123239966798799</v>
      </c>
    </row>
    <row r="404" spans="1:10" ht="15">
      <c r="A404" s="125">
        <v>598</v>
      </c>
      <c r="B404" s="125">
        <f t="shared" si="54"/>
        <v>3.4482031111375253</v>
      </c>
      <c r="C404" s="125">
        <f t="shared" si="55"/>
        <v>5.361575162043491</v>
      </c>
      <c r="D404" s="125">
        <f t="shared" si="56"/>
        <v>6.5082322833875805</v>
      </c>
      <c r="E404" s="125">
        <f t="shared" si="57"/>
        <v>8.035042087318574</v>
      </c>
      <c r="F404" s="125">
        <f t="shared" si="58"/>
        <v>11.648813637961736</v>
      </c>
      <c r="G404" s="125">
        <f t="shared" si="59"/>
        <v>16.367500144209153</v>
      </c>
      <c r="H404" s="125">
        <f t="shared" si="60"/>
        <v>23.52127297127762</v>
      </c>
      <c r="I404">
        <f t="shared" si="61"/>
        <v>2.2513003026976035</v>
      </c>
      <c r="J404">
        <f t="shared" si="62"/>
        <v>2.126789720679592</v>
      </c>
    </row>
    <row r="405" spans="1:10" ht="15">
      <c r="A405" s="125">
        <v>597</v>
      </c>
      <c r="B405" s="125">
        <f t="shared" si="54"/>
        <v>3.4539755009752837</v>
      </c>
      <c r="C405" s="125">
        <f t="shared" si="55"/>
        <v>5.370542890728424</v>
      </c>
      <c r="D405" s="125">
        <f t="shared" si="56"/>
        <v>6.519110358100102</v>
      </c>
      <c r="E405" s="125">
        <f t="shared" si="57"/>
        <v>8.048456936545413</v>
      </c>
      <c r="F405" s="125">
        <f t="shared" si="58"/>
        <v>11.6681914085028</v>
      </c>
      <c r="G405" s="125">
        <f t="shared" si="59"/>
        <v>16.394544106353397</v>
      </c>
      <c r="H405" s="125">
        <f t="shared" si="60"/>
        <v>23.559572056373618</v>
      </c>
      <c r="I405">
        <f t="shared" si="61"/>
        <v>2.2550703522642865</v>
      </c>
      <c r="J405">
        <f t="shared" si="62"/>
        <v>2.130351362430433</v>
      </c>
    </row>
    <row r="406" spans="1:10" ht="15">
      <c r="A406" s="125">
        <v>596</v>
      </c>
      <c r="B406" s="125">
        <f t="shared" si="54"/>
        <v>3.4597672436261666</v>
      </c>
      <c r="C406" s="125">
        <f t="shared" si="55"/>
        <v>5.379540646300945</v>
      </c>
      <c r="D406" s="125">
        <f t="shared" si="56"/>
        <v>6.530024818206073</v>
      </c>
      <c r="E406" s="125">
        <f t="shared" si="57"/>
        <v>8.061916579969372</v>
      </c>
      <c r="F406" s="125">
        <f t="shared" si="58"/>
        <v>11.687633532128515</v>
      </c>
      <c r="G406" s="125">
        <f t="shared" si="59"/>
        <v>16.421676972072444</v>
      </c>
      <c r="H406" s="125">
        <f t="shared" si="60"/>
        <v>23.597994296857514</v>
      </c>
      <c r="I406">
        <f t="shared" si="61"/>
        <v>2.258853048096987</v>
      </c>
      <c r="J406">
        <f t="shared" si="62"/>
        <v>2.1339249518619985</v>
      </c>
    </row>
    <row r="407" spans="1:10" ht="15">
      <c r="A407" s="125">
        <v>595</v>
      </c>
      <c r="B407" s="125">
        <f t="shared" si="54"/>
        <v>3.465578436548719</v>
      </c>
      <c r="C407" s="125">
        <f t="shared" si="55"/>
        <v>5.388568579712201</v>
      </c>
      <c r="D407" s="125">
        <f t="shared" si="56"/>
        <v>6.5409758463671315</v>
      </c>
      <c r="E407" s="125">
        <f t="shared" si="57"/>
        <v>8.075421241954247</v>
      </c>
      <c r="F407" s="125">
        <f t="shared" si="58"/>
        <v>11.707140328819587</v>
      </c>
      <c r="G407" s="125">
        <f t="shared" si="59"/>
        <v>16.44889917741935</v>
      </c>
      <c r="H407" s="125">
        <f t="shared" si="60"/>
        <v>23.636540279036737</v>
      </c>
      <c r="I407">
        <f t="shared" si="61"/>
        <v>2.2626484539253333</v>
      </c>
      <c r="J407">
        <f t="shared" si="62"/>
        <v>2.1375105491868225</v>
      </c>
    </row>
    <row r="408" spans="1:10" ht="15">
      <c r="A408" s="125">
        <v>594</v>
      </c>
      <c r="B408" s="125">
        <f t="shared" si="54"/>
        <v>3.471409177856778</v>
      </c>
      <c r="C408" s="125">
        <f t="shared" si="55"/>
        <v>5.397626842926106</v>
      </c>
      <c r="D408" s="125">
        <f t="shared" si="56"/>
        <v>6.5519636264682894</v>
      </c>
      <c r="E408" s="125">
        <f t="shared" si="57"/>
        <v>8.088971148362203</v>
      </c>
      <c r="F408" s="125">
        <f t="shared" si="58"/>
        <v>11.726712120674089</v>
      </c>
      <c r="G408" s="125">
        <f t="shared" si="59"/>
        <v>16.476211161283157</v>
      </c>
      <c r="H408" s="125">
        <f t="shared" si="60"/>
        <v>23.675210592889265</v>
      </c>
      <c r="I408">
        <f t="shared" si="61"/>
        <v>2.2664566339078274</v>
      </c>
      <c r="J408">
        <f t="shared" si="62"/>
        <v>2.1411082150226735</v>
      </c>
    </row>
    <row r="409" spans="1:10" ht="15">
      <c r="A409" s="125">
        <v>593</v>
      </c>
      <c r="B409" s="125">
        <f t="shared" si="54"/>
        <v>3.4772595663249755</v>
      </c>
      <c r="C409" s="125">
        <f t="shared" si="55"/>
        <v>5.406715588927829</v>
      </c>
      <c r="D409" s="125">
        <f t="shared" si="56"/>
        <v>6.562988343628172</v>
      </c>
      <c r="E409" s="125">
        <f t="shared" si="57"/>
        <v>8.102566526566296</v>
      </c>
      <c r="F409" s="125">
        <f t="shared" si="58"/>
        <v>11.746349231924894</v>
      </c>
      <c r="G409" s="125">
        <f t="shared" si="59"/>
        <v>16.503613365411773</v>
      </c>
      <c r="H409" s="125">
        <f t="shared" si="60"/>
        <v>23.71400583209196</v>
      </c>
      <c r="I409">
        <f t="shared" si="61"/>
        <v>2.2702776526354644</v>
      </c>
      <c r="J409">
        <f t="shared" si="62"/>
        <v>2.144718010395973</v>
      </c>
    </row>
    <row r="410" spans="1:10" ht="15">
      <c r="A410" s="125">
        <v>592</v>
      </c>
      <c r="B410" s="125">
        <f t="shared" si="54"/>
        <v>3.483129701394322</v>
      </c>
      <c r="C410" s="125">
        <f t="shared" si="55"/>
        <v>5.415834971732397</v>
      </c>
      <c r="D410" s="125">
        <f t="shared" si="56"/>
        <v>6.574050184209378</v>
      </c>
      <c r="E410" s="125">
        <f t="shared" si="57"/>
        <v>8.116207605463083</v>
      </c>
      <c r="F410" s="125">
        <f t="shared" si="58"/>
        <v>11.766051988957381</v>
      </c>
      <c r="G410" s="125">
        <f t="shared" si="59"/>
        <v>16.531106234435132</v>
      </c>
      <c r="H410" s="125">
        <f t="shared" si="60"/>
        <v>23.75292659404911</v>
      </c>
      <c r="I410">
        <f t="shared" si="61"/>
        <v>2.274111575135378</v>
      </c>
      <c r="J410">
        <f t="shared" si="62"/>
        <v>2.148339996745241</v>
      </c>
    </row>
    <row r="411" spans="1:10" ht="15">
      <c r="A411" s="125">
        <v>591</v>
      </c>
      <c r="B411" s="125">
        <f t="shared" si="54"/>
        <v>3.489019683177822</v>
      </c>
      <c r="C411" s="125">
        <f t="shared" si="55"/>
        <v>5.424985146393356</v>
      </c>
      <c r="D411" s="125">
        <f t="shared" si="56"/>
        <v>6.585149335828923</v>
      </c>
      <c r="E411" s="125">
        <f t="shared" si="57"/>
        <v>8.129894615485414</v>
      </c>
      <c r="F411" s="125">
        <f t="shared" si="58"/>
        <v>11.785820720327207</v>
      </c>
      <c r="G411" s="125">
        <f t="shared" si="59"/>
        <v>16.55869021588857</v>
      </c>
      <c r="H411" s="125">
        <f t="shared" si="60"/>
        <v>23.791973479921236</v>
      </c>
      <c r="I411">
        <f t="shared" si="61"/>
        <v>2.2779584668745314</v>
      </c>
      <c r="J411">
        <f t="shared" si="62"/>
        <v>2.1519742359245826</v>
      </c>
    </row>
    <row r="412" spans="1:10" ht="15">
      <c r="A412" s="125">
        <v>590</v>
      </c>
      <c r="B412" s="125">
        <f t="shared" si="54"/>
        <v>3.4949296124661657</v>
      </c>
      <c r="C412" s="125">
        <f t="shared" si="55"/>
        <v>5.434166269011539</v>
      </c>
      <c r="D412" s="125">
        <f t="shared" si="56"/>
        <v>6.596285987368809</v>
      </c>
      <c r="E412" s="125">
        <f t="shared" si="57"/>
        <v>8.143627788615287</v>
      </c>
      <c r="F412" s="125">
        <f t="shared" si="58"/>
        <v>11.805655756778354</v>
      </c>
      <c r="G412" s="125">
        <f t="shared" si="59"/>
        <v>16.586365760236397</v>
      </c>
      <c r="H412" s="125">
        <f t="shared" si="60"/>
        <v>23.831147094654206</v>
      </c>
      <c r="I412">
        <f t="shared" si="61"/>
        <v>2.281818393763436</v>
      </c>
      <c r="J412">
        <f t="shared" si="62"/>
        <v>2.1556207902072058</v>
      </c>
    </row>
    <row r="413" spans="1:10" ht="15">
      <c r="A413" s="125">
        <v>589</v>
      </c>
      <c r="B413" s="125">
        <f t="shared" si="54"/>
        <v>3.500859590733471</v>
      </c>
      <c r="C413" s="125">
        <f t="shared" si="55"/>
        <v>5.443378496743915</v>
      </c>
      <c r="D413" s="125">
        <f t="shared" si="56"/>
        <v>6.607460328986691</v>
      </c>
      <c r="E413" s="125">
        <f t="shared" si="57"/>
        <v>8.157407358396895</v>
      </c>
      <c r="F413" s="125">
        <f t="shared" si="58"/>
        <v>11.825557431261288</v>
      </c>
      <c r="G413" s="125">
        <f t="shared" si="59"/>
        <v>16.61413332089574</v>
      </c>
      <c r="H413" s="125">
        <f t="shared" si="60"/>
        <v>23.870448047008537</v>
      </c>
      <c r="I413">
        <f t="shared" si="61"/>
        <v>2.285691422159919</v>
      </c>
      <c r="J413">
        <f t="shared" si="62"/>
        <v>2.1592797222889772</v>
      </c>
    </row>
    <row r="414" spans="1:10" ht="15">
      <c r="A414" s="125">
        <v>588</v>
      </c>
      <c r="B414" s="125">
        <f t="shared" si="54"/>
        <v>3.5068097201430795</v>
      </c>
      <c r="C414" s="125">
        <f t="shared" si="55"/>
        <v>5.452621987812532</v>
      </c>
      <c r="D414" s="125">
        <f t="shared" si="56"/>
        <v>6.618672552126645</v>
      </c>
      <c r="E414" s="125">
        <f t="shared" si="57"/>
        <v>8.171233559949753</v>
      </c>
      <c r="F414" s="125">
        <f t="shared" si="58"/>
        <v>11.845526078951329</v>
      </c>
      <c r="G414" s="125">
        <f t="shared" si="59"/>
        <v>16.641993354260578</v>
      </c>
      <c r="H414" s="125">
        <f t="shared" si="60"/>
        <v>23.909876949589048</v>
      </c>
      <c r="I414">
        <f t="shared" si="61"/>
        <v>2.2895776188729213</v>
      </c>
      <c r="J414">
        <f t="shared" si="62"/>
        <v>2.162951095292014</v>
      </c>
    </row>
    <row r="415" spans="1:10" ht="15">
      <c r="A415" s="125">
        <v>587</v>
      </c>
      <c r="B415" s="125">
        <f t="shared" si="54"/>
        <v>3.51278010355342</v>
      </c>
      <c r="C415" s="125">
        <f t="shared" si="55"/>
        <v>5.461896901513538</v>
      </c>
      <c r="D415" s="125">
        <f t="shared" si="56"/>
        <v>6.629922849530061</v>
      </c>
      <c r="E415" s="125">
        <f t="shared" si="57"/>
        <v>8.185106629981995</v>
      </c>
      <c r="F415" s="125">
        <f t="shared" si="58"/>
        <v>11.865562037267193</v>
      </c>
      <c r="G415" s="125">
        <f t="shared" si="59"/>
        <v>16.66994631972604</v>
      </c>
      <c r="H415" s="125">
        <f t="shared" si="60"/>
        <v>23.949434418874713</v>
      </c>
      <c r="I415">
        <f t="shared" si="61"/>
        <v>2.2934770511663385</v>
      </c>
      <c r="J415">
        <f t="shared" si="62"/>
        <v>2.1666349727683096</v>
      </c>
    </row>
    <row r="416" spans="1:10" ht="15">
      <c r="A416" s="125">
        <v>586</v>
      </c>
      <c r="B416" s="125">
        <f t="shared" si="54"/>
        <v>3.518770844523928</v>
      </c>
      <c r="C416" s="125">
        <f t="shared" si="55"/>
        <v>5.471203398226319</v>
      </c>
      <c r="D416" s="125">
        <f t="shared" si="56"/>
        <v>6.641211415246633</v>
      </c>
      <c r="E416" s="125">
        <f t="shared" si="57"/>
        <v>8.199026806803781</v>
      </c>
      <c r="F416" s="125">
        <f t="shared" si="58"/>
        <v>11.88566564588973</v>
      </c>
      <c r="G416" s="125">
        <f t="shared" si="59"/>
        <v>16.697992679712925</v>
      </c>
      <c r="H416" s="125">
        <f t="shared" si="60"/>
        <v>23.98912107524885</v>
      </c>
      <c r="I416">
        <f t="shared" si="61"/>
        <v>2.2973897867628983</v>
      </c>
      <c r="J416">
        <f t="shared" si="62"/>
        <v>2.170331418703404</v>
      </c>
    </row>
    <row r="417" spans="1:10" ht="15">
      <c r="A417" s="125">
        <v>585</v>
      </c>
      <c r="B417" s="125">
        <f t="shared" si="54"/>
        <v>3.5247820473210254</v>
      </c>
      <c r="C417" s="125">
        <f t="shared" si="55"/>
        <v>5.4805416394227</v>
      </c>
      <c r="D417" s="125">
        <f t="shared" si="56"/>
        <v>6.65253844464547</v>
      </c>
      <c r="E417" s="125">
        <f t="shared" si="57"/>
        <v>8.212994330340855</v>
      </c>
      <c r="F417" s="125">
        <f t="shared" si="58"/>
        <v>11.905837246780838</v>
      </c>
      <c r="G417" s="125">
        <f t="shared" si="59"/>
        <v>16.72613289969246</v>
      </c>
      <c r="H417" s="125">
        <f t="shared" si="60"/>
        <v>24.02893754302953</v>
      </c>
      <c r="I417">
        <f t="shared" si="61"/>
        <v>2.30131589384808</v>
      </c>
      <c r="J417">
        <f t="shared" si="62"/>
        <v>2.1740404975200813</v>
      </c>
    </row>
    <row r="418" spans="1:10" ht="15">
      <c r="A418" s="125">
        <v>584</v>
      </c>
      <c r="B418" s="125">
        <f t="shared" si="54"/>
        <v>3.5308138169241587</v>
      </c>
      <c r="C418" s="125">
        <f t="shared" si="55"/>
        <v>5.489911787676273</v>
      </c>
      <c r="D418" s="125">
        <f t="shared" si="56"/>
        <v>6.6639041344263115</v>
      </c>
      <c r="E418" s="125">
        <f t="shared" si="57"/>
        <v>8.227009442148235</v>
      </c>
      <c r="F418" s="125">
        <f t="shared" si="58"/>
        <v>11.926077184202569</v>
      </c>
      <c r="G418" s="125">
        <f t="shared" si="59"/>
        <v>16.7543674482113</v>
      </c>
      <c r="H418" s="125">
        <f t="shared" si="60"/>
        <v>24.068884450500324</v>
      </c>
      <c r="I418">
        <f t="shared" si="61"/>
        <v>2.305255441074072</v>
      </c>
      <c r="J418">
        <f t="shared" si="62"/>
        <v>2.1777622740821143</v>
      </c>
    </row>
    <row r="419" spans="1:10" ht="15">
      <c r="A419" s="125">
        <v>583</v>
      </c>
      <c r="B419" s="125">
        <f t="shared" si="54"/>
        <v>3.536866259031909</v>
      </c>
      <c r="C419" s="125">
        <f t="shared" si="55"/>
        <v>5.499314006671785</v>
      </c>
      <c r="D419" s="125">
        <f t="shared" si="56"/>
        <v>6.6753086826308685</v>
      </c>
      <c r="E419" s="125">
        <f t="shared" si="57"/>
        <v>8.241072385424038</v>
      </c>
      <c r="F419" s="125">
        <f t="shared" si="58"/>
        <v>11.946385804736432</v>
      </c>
      <c r="G419" s="125">
        <f t="shared" si="59"/>
        <v>16.782696796916785</v>
      </c>
      <c r="H419" s="125">
        <f t="shared" si="60"/>
        <v>24.10896242994127</v>
      </c>
      <c r="I419">
        <f t="shared" si="61"/>
        <v>2.309208497563774</v>
      </c>
      <c r="J419">
        <f t="shared" si="62"/>
        <v>2.181496813698042</v>
      </c>
    </row>
    <row r="420" spans="1:10" ht="15">
      <c r="A420" s="125">
        <v>582</v>
      </c>
      <c r="B420" s="125">
        <f t="shared" si="54"/>
        <v>3.542939480068154</v>
      </c>
      <c r="C420" s="125">
        <f t="shared" si="55"/>
        <v>5.50874846121465</v>
      </c>
      <c r="D420" s="125">
        <f t="shared" si="56"/>
        <v>6.686752288654264</v>
      </c>
      <c r="E420" s="125">
        <f t="shared" si="57"/>
        <v>8.25518340502345</v>
      </c>
      <c r="F420" s="125">
        <f t="shared" si="58"/>
        <v>11.966763457302886</v>
      </c>
      <c r="G420" s="125">
        <f t="shared" si="59"/>
        <v>16.811121420582438</v>
      </c>
      <c r="H420" s="125">
        <f t="shared" si="60"/>
        <v>24.149172117660175</v>
      </c>
      <c r="I420">
        <f t="shared" si="61"/>
        <v>2.313175132914833</v>
      </c>
      <c r="J420">
        <f t="shared" si="62"/>
        <v>2.185244182124987</v>
      </c>
    </row>
    <row r="421" spans="1:10" ht="15">
      <c r="A421" s="125">
        <v>581</v>
      </c>
      <c r="B421" s="125">
        <f t="shared" si="54"/>
        <v>3.5490335871882968</v>
      </c>
      <c r="C421" s="125">
        <f t="shared" si="55"/>
        <v>5.518215317240547</v>
      </c>
      <c r="D421" s="125">
        <f t="shared" si="56"/>
        <v>6.698235153256617</v>
      </c>
      <c r="E421" s="125">
        <f t="shared" si="57"/>
        <v>8.269342747472846</v>
      </c>
      <c r="F421" s="125">
        <f t="shared" si="58"/>
        <v>11.987210493181033</v>
      </c>
      <c r="G421" s="125">
        <f t="shared" si="59"/>
        <v>16.83964179713368</v>
      </c>
      <c r="H421" s="125">
        <f t="shared" si="60"/>
        <v>24.189514154024206</v>
      </c>
      <c r="I421">
        <f t="shared" si="61"/>
        <v>2.3171554172037307</v>
      </c>
      <c r="J421">
        <f t="shared" si="62"/>
        <v>2.189004445572517</v>
      </c>
    </row>
    <row r="422" spans="1:10" ht="15">
      <c r="A422" s="125">
        <v>580</v>
      </c>
      <c r="B422" s="125">
        <f t="shared" si="54"/>
        <v>3.5551486882855654</v>
      </c>
      <c r="C422" s="125">
        <f t="shared" si="55"/>
        <v>5.527714741825117</v>
      </c>
      <c r="D422" s="125">
        <f t="shared" si="56"/>
        <v>6.709757478574709</v>
      </c>
      <c r="E422" s="125">
        <f t="shared" si="57"/>
        <v>8.283550660984043</v>
      </c>
      <c r="F422" s="125">
        <f t="shared" si="58"/>
        <v>12.007727266028498</v>
      </c>
      <c r="G422" s="125">
        <f t="shared" si="59"/>
        <v>16.86825840767387</v>
      </c>
      <c r="H422" s="125">
        <f t="shared" si="60"/>
        <v>24.22998918349171</v>
      </c>
      <c r="I422">
        <f t="shared" si="61"/>
        <v>2.321149420989903</v>
      </c>
      <c r="J422">
        <f t="shared" si="62"/>
        <v>2.192777670706536</v>
      </c>
    </row>
    <row r="423" spans="1:10" ht="15">
      <c r="A423" s="125">
        <v>579</v>
      </c>
      <c r="B423" s="125">
        <f t="shared" si="54"/>
        <v>3.5612848919973654</v>
      </c>
      <c r="C423" s="125">
        <f t="shared" si="55"/>
        <v>5.537246903193764</v>
      </c>
      <c r="D423" s="125">
        <f t="shared" si="56"/>
        <v>6.721319468133813</v>
      </c>
      <c r="E423" s="125">
        <f t="shared" si="57"/>
        <v>8.297807395468693</v>
      </c>
      <c r="F423" s="125">
        <f t="shared" si="58"/>
        <v>12.028314131901523</v>
      </c>
      <c r="G423" s="125">
        <f t="shared" si="59"/>
        <v>16.89697173651053</v>
      </c>
      <c r="H423" s="125">
        <f t="shared" si="60"/>
        <v>24.270597854644418</v>
      </c>
      <c r="I423">
        <f t="shared" si="61"/>
        <v>2.325157215319913</v>
      </c>
      <c r="J423">
        <f t="shared" si="62"/>
        <v>2.1965639246532302</v>
      </c>
    </row>
    <row r="424" spans="1:10" ht="15">
      <c r="A424" s="125">
        <v>578</v>
      </c>
      <c r="B424" s="125">
        <f t="shared" si="54"/>
        <v>3.567442307711711</v>
      </c>
      <c r="C424" s="125">
        <f t="shared" si="55"/>
        <v>5.546811970731552</v>
      </c>
      <c r="D424" s="125">
        <f t="shared" si="56"/>
        <v>6.732921326859603</v>
      </c>
      <c r="E424" s="125">
        <f t="shared" si="57"/>
        <v>8.312113202552853</v>
      </c>
      <c r="F424" s="125">
        <f t="shared" si="58"/>
        <v>12.048971449275259</v>
      </c>
      <c r="G424" s="125">
        <f t="shared" si="59"/>
        <v>16.925782271181845</v>
      </c>
      <c r="H424" s="125">
        <f t="shared" si="60"/>
        <v>24.311340820219904</v>
      </c>
      <c r="I424">
        <f t="shared" si="61"/>
        <v>2.329178871731654</v>
      </c>
      <c r="J424">
        <f t="shared" si="62"/>
        <v>2.2003632750030393</v>
      </c>
    </row>
    <row r="425" spans="1:10" ht="15">
      <c r="A425" s="125">
        <v>577</v>
      </c>
      <c r="B425" s="125">
        <f t="shared" si="54"/>
        <v>3.573621045573713</v>
      </c>
      <c r="C425" s="125">
        <f t="shared" si="55"/>
        <v>5.556410114993208</v>
      </c>
      <c r="D425" s="125">
        <f t="shared" si="56"/>
        <v>6.744563261090214</v>
      </c>
      <c r="E425" s="125">
        <f t="shared" si="57"/>
        <v>8.326468335591665</v>
      </c>
      <c r="F425" s="125">
        <f t="shared" si="58"/>
        <v>12.069699579064265</v>
      </c>
      <c r="G425" s="125">
        <f t="shared" si="59"/>
        <v>16.954690502483487</v>
      </c>
      <c r="H425" s="125">
        <f t="shared" si="60"/>
        <v>24.352218737144295</v>
      </c>
      <c r="I425">
        <f t="shared" si="61"/>
        <v>2.333214462258612</v>
      </c>
      <c r="J425">
        <f t="shared" si="62"/>
        <v>2.2041757898146805</v>
      </c>
    </row>
    <row r="426" spans="1:10" ht="15">
      <c r="A426" s="125">
        <v>576</v>
      </c>
      <c r="B426" s="125">
        <f t="shared" si="54"/>
        <v>3.579821216492139</v>
      </c>
      <c r="C426" s="125">
        <f t="shared" si="55"/>
        <v>5.566041507713229</v>
      </c>
      <c r="D426" s="125">
        <f t="shared" si="56"/>
        <v>6.756245478588421</v>
      </c>
      <c r="E426" s="125">
        <f t="shared" si="57"/>
        <v>8.340873049684223</v>
      </c>
      <c r="F426" s="125">
        <f t="shared" si="58"/>
        <v>12.09049888464321</v>
      </c>
      <c r="G426" s="125">
        <f t="shared" si="59"/>
        <v>16.983696924495597</v>
      </c>
      <c r="H426" s="125">
        <f t="shared" si="60"/>
        <v>24.393232266565395</v>
      </c>
      <c r="I426">
        <f t="shared" si="61"/>
        <v>2.3372640594341574</v>
      </c>
      <c r="J426">
        <f t="shared" si="62"/>
        <v>2.2080015376192095</v>
      </c>
    </row>
    <row r="427" spans="1:10" ht="15">
      <c r="A427" s="125">
        <v>575</v>
      </c>
      <c r="B427" s="125">
        <f t="shared" si="54"/>
        <v>3.5860429321460408</v>
      </c>
      <c r="C427" s="125">
        <f t="shared" si="55"/>
        <v>5.575706321816092</v>
      </c>
      <c r="D427" s="125">
        <f t="shared" si="56"/>
        <v>6.767968188553934</v>
      </c>
      <c r="E427" s="125">
        <f t="shared" si="57"/>
        <v>8.355327601688563</v>
      </c>
      <c r="F427" s="125">
        <f t="shared" si="58"/>
        <v>12.111369731867791</v>
      </c>
      <c r="G427" s="125">
        <f t="shared" si="59"/>
        <v>17.012802034610107</v>
      </c>
      <c r="H427" s="125">
        <f t="shared" si="60"/>
        <v>24.434382073886038</v>
      </c>
      <c r="I427">
        <f t="shared" si="61"/>
        <v>2.3413277362958915</v>
      </c>
      <c r="J427">
        <f t="shared" si="62"/>
        <v>2.2118405874241254</v>
      </c>
    </row>
    <row r="428" spans="1:10" ht="15">
      <c r="A428" s="125">
        <v>574</v>
      </c>
      <c r="B428" s="125">
        <f t="shared" si="54"/>
        <v>3.5922863049914517</v>
      </c>
      <c r="C428" s="125">
        <f t="shared" si="55"/>
        <v>5.585404731426567</v>
      </c>
      <c r="D428" s="125">
        <f t="shared" si="56"/>
        <v>6.779731601635835</v>
      </c>
      <c r="E428" s="125">
        <f t="shared" si="57"/>
        <v>8.369832250236831</v>
      </c>
      <c r="F428" s="125">
        <f t="shared" si="58"/>
        <v>12.132312489095863</v>
      </c>
      <c r="G428" s="125">
        <f t="shared" si="59"/>
        <v>17.042006333558344</v>
      </c>
      <c r="H428" s="125">
        <f t="shared" si="60"/>
        <v>24.47566882879774</v>
      </c>
      <c r="I428">
        <f t="shared" si="61"/>
        <v>2.3454055663900335</v>
      </c>
      <c r="J428">
        <f t="shared" si="62"/>
        <v>2.215693008717516</v>
      </c>
    </row>
    <row r="429" spans="1:10" ht="15">
      <c r="A429" s="125">
        <v>573</v>
      </c>
      <c r="B429" s="125">
        <f t="shared" si="54"/>
        <v>3.5985514482681547</v>
      </c>
      <c r="C429" s="125">
        <f t="shared" si="55"/>
        <v>5.595136911880144</v>
      </c>
      <c r="D429" s="125">
        <f t="shared" si="56"/>
        <v>6.791535929945128</v>
      </c>
      <c r="E429" s="125">
        <f t="shared" si="57"/>
        <v>8.384387255750603</v>
      </c>
      <c r="F429" s="125">
        <f t="shared" si="58"/>
        <v>12.153327527208775</v>
      </c>
      <c r="G429" s="125">
        <f t="shared" si="59"/>
        <v>17.071310325438848</v>
      </c>
      <c r="H429" s="125">
        <f t="shared" si="60"/>
        <v>24.51709320531475</v>
      </c>
      <c r="I429">
        <f t="shared" si="61"/>
        <v>2.349497623775858</v>
      </c>
      <c r="J429">
        <f t="shared" si="62"/>
        <v>2.2195588714722514</v>
      </c>
    </row>
    <row r="430" spans="1:10" ht="15">
      <c r="A430" s="125">
        <v>572</v>
      </c>
      <c r="B430" s="125">
        <f t="shared" si="54"/>
        <v>3.6048384760065155</v>
      </c>
      <c r="C430" s="125">
        <f t="shared" si="55"/>
        <v>5.6049030397335695</v>
      </c>
      <c r="D430" s="125">
        <f t="shared" si="56"/>
        <v>6.803381387067434</v>
      </c>
      <c r="E430" s="125">
        <f t="shared" si="57"/>
        <v>8.398992880456346</v>
      </c>
      <c r="F430" s="125">
        <f t="shared" si="58"/>
        <v>12.174415219632953</v>
      </c>
      <c r="G430" s="125">
        <f t="shared" si="59"/>
        <v>17.100714517745494</v>
      </c>
      <c r="H430" s="125">
        <f t="shared" si="60"/>
        <v>24.558655881808328</v>
      </c>
      <c r="I430">
        <f t="shared" si="61"/>
        <v>2.3536039830301707</v>
      </c>
      <c r="J430">
        <f t="shared" si="62"/>
        <v>2.223438246150214</v>
      </c>
    </row>
    <row r="431" spans="1:10" ht="15">
      <c r="A431" s="125">
        <v>571</v>
      </c>
      <c r="B431" s="125">
        <f t="shared" si="54"/>
        <v>3.6111475030343954</v>
      </c>
      <c r="C431" s="125">
        <f t="shared" si="55"/>
        <v>5.614703292775482</v>
      </c>
      <c r="D431" s="125">
        <f t="shared" si="56"/>
        <v>6.815268188075815</v>
      </c>
      <c r="E431" s="125">
        <f t="shared" si="57"/>
        <v>8.413649388401064</v>
      </c>
      <c r="F431" s="125">
        <f t="shared" si="58"/>
        <v>12.19557594236166</v>
      </c>
      <c r="G431" s="125">
        <f t="shared" si="59"/>
        <v>17.130219421395925</v>
      </c>
      <c r="H431" s="125">
        <f t="shared" si="60"/>
        <v>24.600357541041397</v>
      </c>
      <c r="I431">
        <f t="shared" si="61"/>
        <v>2.357724719251842</v>
      </c>
      <c r="J431">
        <f t="shared" si="62"/>
        <v>2.227331203706582</v>
      </c>
    </row>
    <row r="432" spans="1:10" ht="15">
      <c r="A432" s="125">
        <v>570</v>
      </c>
      <c r="B432" s="125">
        <f t="shared" si="54"/>
        <v>3.6174786449841307</v>
      </c>
      <c r="C432" s="125">
        <f t="shared" si="55"/>
        <v>5.62453785003717</v>
      </c>
      <c r="D432" s="125">
        <f t="shared" si="56"/>
        <v>6.827196549543724</v>
      </c>
      <c r="E432" s="125">
        <f t="shared" si="57"/>
        <v>8.428357045468086</v>
      </c>
      <c r="F432" s="125">
        <f t="shared" si="58"/>
        <v>12.216810073977014</v>
      </c>
      <c r="G432" s="125">
        <f t="shared" si="59"/>
        <v>17.159825550760218</v>
      </c>
      <c r="H432" s="125">
        <f t="shared" si="60"/>
        <v>24.642198870203497</v>
      </c>
      <c r="I432">
        <f t="shared" si="61"/>
        <v>2.361859908066379</v>
      </c>
      <c r="J432">
        <f t="shared" si="62"/>
        <v>2.2312378155941515</v>
      </c>
    </row>
    <row r="433" spans="1:10" ht="15">
      <c r="A433" s="125">
        <v>569</v>
      </c>
      <c r="B433" s="125">
        <f t="shared" si="54"/>
        <v>3.623832018299591</v>
      </c>
      <c r="C433" s="125">
        <f t="shared" si="55"/>
        <v>5.634406891803441</v>
      </c>
      <c r="D433" s="125">
        <f t="shared" si="56"/>
        <v>6.839166689558097</v>
      </c>
      <c r="E433" s="125">
        <f t="shared" si="57"/>
        <v>8.443116119393048</v>
      </c>
      <c r="F433" s="125">
        <f t="shared" si="58"/>
        <v>12.238117995672216</v>
      </c>
      <c r="G433" s="125">
        <f t="shared" si="59"/>
        <v>17.189533423689884</v>
      </c>
      <c r="H433" s="125">
        <f t="shared" si="60"/>
        <v>24.684180560946068</v>
      </c>
      <c r="I433">
        <f t="shared" si="61"/>
        <v>2.36600962563055</v>
      </c>
      <c r="J433">
        <f t="shared" si="62"/>
        <v>2.235158153767702</v>
      </c>
    </row>
    <row r="434" spans="1:10" ht="15">
      <c r="A434" s="125">
        <v>568</v>
      </c>
      <c r="B434" s="125">
        <f t="shared" si="54"/>
        <v>3.630207740243305</v>
      </c>
      <c r="C434" s="125">
        <f t="shared" si="55"/>
        <v>5.6443105996236</v>
      </c>
      <c r="D434" s="125">
        <f t="shared" si="56"/>
        <v>6.8511788277325865</v>
      </c>
      <c r="E434" s="125">
        <f t="shared" si="57"/>
        <v>8.457926879779992</v>
      </c>
      <c r="F434" s="125">
        <f t="shared" si="58"/>
        <v>12.259500091274013</v>
      </c>
      <c r="G434" s="125">
        <f t="shared" si="59"/>
        <v>17.219343561547106</v>
      </c>
      <c r="H434" s="125">
        <f t="shared" si="60"/>
        <v>24.7263033094181</v>
      </c>
      <c r="I434">
        <f t="shared" si="61"/>
        <v>2.370173948637059</v>
      </c>
      <c r="J434">
        <f t="shared" si="62"/>
        <v>2.23909229068842</v>
      </c>
    </row>
    <row r="435" spans="1:10" ht="15">
      <c r="A435" s="125">
        <v>567</v>
      </c>
      <c r="B435" s="125">
        <f t="shared" si="54"/>
        <v>3.6366059289036663</v>
      </c>
      <c r="C435" s="125">
        <f t="shared" si="55"/>
        <v>5.654249156322546</v>
      </c>
      <c r="D435" s="125">
        <f t="shared" si="56"/>
        <v>6.863233185220917</v>
      </c>
      <c r="E435" s="125">
        <f t="shared" si="57"/>
        <v>8.472789598117682</v>
      </c>
      <c r="F435" s="125">
        <f t="shared" si="58"/>
        <v>12.280956747265392</v>
      </c>
      <c r="G435" s="125">
        <f t="shared" si="59"/>
        <v>17.24925648923432</v>
      </c>
      <c r="H435" s="125">
        <f t="shared" si="60"/>
        <v>24.768567816302035</v>
      </c>
      <c r="I435">
        <f t="shared" si="61"/>
        <v>2.3743529543192645</v>
      </c>
      <c r="J435">
        <f t="shared" si="62"/>
        <v>2.2430402993283547</v>
      </c>
    </row>
    <row r="436" spans="1:10" ht="15">
      <c r="A436" s="125">
        <v>566</v>
      </c>
      <c r="B436" s="125">
        <f t="shared" si="54"/>
        <v>3.6430267032022186</v>
      </c>
      <c r="C436" s="125">
        <f t="shared" si="55"/>
        <v>5.664222746011985</v>
      </c>
      <c r="D436" s="125">
        <f t="shared" si="56"/>
        <v>6.8753299847304055</v>
      </c>
      <c r="E436" s="125">
        <f t="shared" si="57"/>
        <v>8.48770454779607</v>
      </c>
      <c r="F436" s="125">
        <f t="shared" si="58"/>
        <v>12.302488352808506</v>
      </c>
      <c r="G436" s="125">
        <f t="shared" si="59"/>
        <v>17.27927273522406</v>
      </c>
      <c r="H436" s="125">
        <f t="shared" si="60"/>
        <v>24.810974786850135</v>
      </c>
      <c r="I436">
        <f t="shared" si="61"/>
        <v>2.3785467204559554</v>
      </c>
      <c r="J436">
        <f t="shared" si="62"/>
        <v>2.247002253174928</v>
      </c>
    </row>
    <row r="437" spans="1:10" ht="15">
      <c r="A437" s="125">
        <v>565</v>
      </c>
      <c r="B437" s="125">
        <f t="shared" si="54"/>
        <v>3.6494701829010037</v>
      </c>
      <c r="C437" s="125">
        <f t="shared" si="55"/>
        <v>5.674231554101766</v>
      </c>
      <c r="D437" s="125">
        <f t="shared" si="56"/>
        <v>6.887469450535603</v>
      </c>
      <c r="E437" s="125">
        <f t="shared" si="57"/>
        <v>8.502672004122937</v>
      </c>
      <c r="F437" s="125">
        <f t="shared" si="58"/>
        <v>12.324095299767821</v>
      </c>
      <c r="G437" s="125">
        <f t="shared" si="59"/>
        <v>17.30939283158911</v>
      </c>
      <c r="H437" s="125">
        <f t="shared" si="60"/>
        <v>24.853524930921036</v>
      </c>
      <c r="I437">
        <f t="shared" si="61"/>
        <v>2.382755325376169</v>
      </c>
      <c r="J437">
        <f t="shared" si="62"/>
        <v>2.250978226235496</v>
      </c>
    </row>
    <row r="438" spans="1:10" ht="15">
      <c r="A438" s="125">
        <v>564</v>
      </c>
      <c r="B438" s="125">
        <f t="shared" si="54"/>
        <v>3.65593648861001</v>
      </c>
      <c r="C438" s="125">
        <f t="shared" si="55"/>
        <v>5.684275767311329</v>
      </c>
      <c r="D438" s="125">
        <f t="shared" si="56"/>
        <v>6.899651808492089</v>
      </c>
      <c r="E438" s="125">
        <f t="shared" si="57"/>
        <v>8.517692244340697</v>
      </c>
      <c r="F438" s="125">
        <f t="shared" si="58"/>
        <v>12.345777982733548</v>
      </c>
      <c r="G438" s="125">
        <f t="shared" si="59"/>
        <v>17.33961731403299</v>
      </c>
      <c r="H438" s="125">
        <f t="shared" si="60"/>
        <v>24.896218963016793</v>
      </c>
      <c r="I438">
        <f t="shared" si="61"/>
        <v>2.38697884796407</v>
      </c>
      <c r="J438">
        <f t="shared" si="62"/>
        <v>2.2549682930419523</v>
      </c>
    </row>
    <row r="439" spans="1:10" ht="15">
      <c r="A439" s="125">
        <v>563</v>
      </c>
      <c r="B439" s="125">
        <f t="shared" si="54"/>
        <v>3.662425741794679</v>
      </c>
      <c r="C439" s="125">
        <f t="shared" si="55"/>
        <v>5.694355573681279</v>
      </c>
      <c r="D439" s="125">
        <f t="shared" si="56"/>
        <v>6.911877286050415</v>
      </c>
      <c r="E439" s="125">
        <f t="shared" si="57"/>
        <v>8.532765547643402</v>
      </c>
      <c r="F439" s="125">
        <f t="shared" si="58"/>
        <v>12.367536799045261</v>
      </c>
      <c r="G439" s="125">
        <f t="shared" si="59"/>
        <v>17.36994672192068</v>
      </c>
      <c r="H439" s="125">
        <f t="shared" si="60"/>
        <v>24.939057602320187</v>
      </c>
      <c r="I439">
        <f t="shared" si="61"/>
        <v>2.3912173676638715</v>
      </c>
      <c r="J439">
        <f t="shared" si="62"/>
        <v>2.2589725286553795</v>
      </c>
    </row>
    <row r="440" spans="1:10" ht="15">
      <c r="A440" s="125">
        <v>562</v>
      </c>
      <c r="B440" s="125">
        <f t="shared" si="54"/>
        <v>3.6689380647835033</v>
      </c>
      <c r="C440" s="125">
        <f t="shared" si="55"/>
        <v>5.704471162585087</v>
      </c>
      <c r="D440" s="125">
        <f t="shared" si="56"/>
        <v>6.924146112270183</v>
      </c>
      <c r="E440" s="125">
        <f t="shared" si="57"/>
        <v>8.547892195193906</v>
      </c>
      <c r="F440" s="125">
        <f t="shared" si="58"/>
        <v>12.389372148815808</v>
      </c>
      <c r="G440" s="125">
        <f t="shared" si="59"/>
        <v>17.400381598309732</v>
      </c>
      <c r="H440" s="125">
        <f t="shared" si="60"/>
        <v>24.98204157273241</v>
      </c>
      <c r="I440">
        <f t="shared" si="61"/>
        <v>2.3954709644848164</v>
      </c>
      <c r="J440">
        <f t="shared" si="62"/>
        <v>2.2629910086707596</v>
      </c>
    </row>
    <row r="441" spans="1:10" ht="15">
      <c r="A441" s="125">
        <v>561</v>
      </c>
      <c r="B441" s="125">
        <f t="shared" si="54"/>
        <v>3.675473580775704</v>
      </c>
      <c r="C441" s="125">
        <f t="shared" si="55"/>
        <v>5.714622724740898</v>
      </c>
      <c r="D441" s="125">
        <f t="shared" si="56"/>
        <v>6.936458517834296</v>
      </c>
      <c r="E441" s="125">
        <f t="shared" si="57"/>
        <v>8.563072470141217</v>
      </c>
      <c r="F441" s="125">
        <f t="shared" si="58"/>
        <v>12.411284434955428</v>
      </c>
      <c r="G441" s="125">
        <f t="shared" si="59"/>
        <v>17.430922489981647</v>
      </c>
      <c r="H441" s="125">
        <f t="shared" si="60"/>
        <v>25.0251716029111</v>
      </c>
      <c r="I441">
        <f t="shared" si="61"/>
        <v>2.3997397190062086</v>
      </c>
      <c r="J441">
        <f t="shared" si="62"/>
        <v>2.2670238092217248</v>
      </c>
    </row>
    <row r="442" spans="1:10" ht="15">
      <c r="A442" s="125">
        <v>560</v>
      </c>
      <c r="B442" s="125">
        <f t="shared" si="54"/>
        <v>3.6820324138489875</v>
      </c>
      <c r="C442" s="125">
        <f t="shared" si="55"/>
        <v>5.724810452223495</v>
      </c>
      <c r="D442" s="125">
        <f t="shared" si="56"/>
        <v>6.948814735063328</v>
      </c>
      <c r="E442" s="125">
        <f t="shared" si="57"/>
        <v>8.578306657638036</v>
      </c>
      <c r="F442" s="125">
        <f t="shared" si="58"/>
        <v>12.433274063196171</v>
      </c>
      <c r="G442" s="125">
        <f t="shared" si="59"/>
        <v>17.461569947473592</v>
      </c>
      <c r="H442" s="125">
        <f t="shared" si="60"/>
        <v>25.06844842630877</v>
      </c>
      <c r="I442">
        <f t="shared" si="61"/>
        <v>2.4040237123824966</v>
      </c>
      <c r="J442">
        <f t="shared" si="62"/>
        <v>2.2710710069853643</v>
      </c>
    </row>
    <row r="443" spans="1:10" ht="15">
      <c r="A443" s="125">
        <v>559</v>
      </c>
      <c r="B443" s="125">
        <f t="shared" si="54"/>
        <v>3.6886146889673883</v>
      </c>
      <c r="C443" s="125">
        <f t="shared" si="55"/>
        <v>5.735034538476358</v>
      </c>
      <c r="D443" s="125">
        <f t="shared" si="56"/>
        <v>6.961214997930079</v>
      </c>
      <c r="E443" s="125">
        <f t="shared" si="57"/>
        <v>8.593595044858475</v>
      </c>
      <c r="F443" s="125">
        <f t="shared" si="58"/>
        <v>12.455341442116513</v>
      </c>
      <c r="G443" s="125">
        <f t="shared" si="59"/>
        <v>17.49232452511042</v>
      </c>
      <c r="H443" s="125">
        <f t="shared" si="60"/>
        <v>25.111872781211552</v>
      </c>
      <c r="I443">
        <f t="shared" si="61"/>
        <v>2.408323026348415</v>
      </c>
      <c r="J443">
        <f t="shared" si="62"/>
        <v>2.2751326791870823</v>
      </c>
    </row>
    <row r="444" spans="1:10" ht="15">
      <c r="A444" s="125">
        <v>558</v>
      </c>
      <c r="B444" s="125">
        <f t="shared" si="54"/>
        <v>3.6952205319891918</v>
      </c>
      <c r="C444" s="125">
        <f t="shared" si="55"/>
        <v>5.745295178323875</v>
      </c>
      <c r="D444" s="125">
        <f t="shared" si="56"/>
        <v>6.973659542074264</v>
      </c>
      <c r="E444" s="125">
        <f t="shared" si="57"/>
        <v>8.608937921015967</v>
      </c>
      <c r="F444" s="125">
        <f t="shared" si="58"/>
        <v>12.47748698316629</v>
      </c>
      <c r="G444" s="125">
        <f t="shared" si="59"/>
        <v>17.523186781037033</v>
      </c>
      <c r="H444" s="125">
        <f t="shared" si="60"/>
        <v>25.155445410778352</v>
      </c>
      <c r="I444">
        <f t="shared" si="61"/>
        <v>2.4126377432241806</v>
      </c>
      <c r="J444">
        <f t="shared" si="62"/>
        <v>2.2792089036055057</v>
      </c>
    </row>
    <row r="445" spans="1:10" ht="15">
      <c r="A445" s="125">
        <v>557</v>
      </c>
      <c r="B445" s="125">
        <f t="shared" si="54"/>
        <v>3.7018500696749483</v>
      </c>
      <c r="C445" s="125">
        <f t="shared" si="55"/>
        <v>5.7555925679836735</v>
      </c>
      <c r="D445" s="125">
        <f t="shared" si="56"/>
        <v>6.986148604817364</v>
      </c>
      <c r="E445" s="125">
        <f t="shared" si="57"/>
        <v>8.624335577381368</v>
      </c>
      <c r="F445" s="125">
        <f t="shared" si="58"/>
        <v>12.49971110069183</v>
      </c>
      <c r="G445" s="125">
        <f t="shared" si="59"/>
        <v>17.554157277251072</v>
      </c>
      <c r="H445" s="125">
        <f t="shared" si="60"/>
        <v>25.199167063080342</v>
      </c>
      <c r="I445">
        <f t="shared" si="61"/>
        <v>2.41696794592074</v>
      </c>
      <c r="J445">
        <f t="shared" si="62"/>
        <v>2.283299758577446</v>
      </c>
    </row>
    <row r="446" spans="1:10" ht="15">
      <c r="A446" s="125">
        <v>556</v>
      </c>
      <c r="B446" s="125">
        <f t="shared" si="54"/>
        <v>3.7085034296955706</v>
      </c>
      <c r="C446" s="125">
        <f t="shared" si="55"/>
        <v>5.7659269050790805</v>
      </c>
      <c r="D446" s="125">
        <f t="shared" si="56"/>
        <v>6.998682425177646</v>
      </c>
      <c r="E446" s="125">
        <f t="shared" si="57"/>
        <v>8.639788307301247</v>
      </c>
      <c r="F446" s="125">
        <f t="shared" si="58"/>
        <v>12.522014211961404</v>
      </c>
      <c r="G446" s="125">
        <f t="shared" si="59"/>
        <v>17.58523657963594</v>
      </c>
      <c r="H446" s="125">
        <f t="shared" si="60"/>
        <v>25.243038491140872</v>
      </c>
      <c r="I446">
        <f t="shared" si="61"/>
        <v>2.4213137179450794</v>
      </c>
      <c r="J446">
        <f t="shared" si="62"/>
        <v>2.287405323002918</v>
      </c>
    </row>
    <row r="447" spans="1:10" ht="15">
      <c r="A447" s="125">
        <v>555</v>
      </c>
      <c r="B447" s="125">
        <f t="shared" si="54"/>
        <v>3.7151807406405135</v>
      </c>
      <c r="C447" s="125">
        <f t="shared" si="55"/>
        <v>5.776298388651737</v>
      </c>
      <c r="D447" s="125">
        <f t="shared" si="56"/>
        <v>7.011261243885321</v>
      </c>
      <c r="E447" s="125">
        <f t="shared" si="57"/>
        <v>8.655296406216372</v>
      </c>
      <c r="F447" s="125">
        <f t="shared" si="58"/>
        <v>12.544396737190917</v>
      </c>
      <c r="G447" s="125">
        <f t="shared" si="59"/>
        <v>17.616425257994127</v>
      </c>
      <c r="H447" s="125">
        <f t="shared" si="60"/>
        <v>25.287060452975705</v>
      </c>
      <c r="I447">
        <f t="shared" si="61"/>
        <v>2.4256751434055905</v>
      </c>
      <c r="J447">
        <f t="shared" si="62"/>
        <v>2.291525676350207</v>
      </c>
    </row>
    <row r="448" spans="1:10" ht="15">
      <c r="A448" s="125">
        <v>554</v>
      </c>
      <c r="B448" s="125">
        <f t="shared" si="54"/>
        <v>3.7218821320260482</v>
      </c>
      <c r="C448" s="125">
        <f t="shared" si="55"/>
        <v>5.786707219174319</v>
      </c>
      <c r="D448" s="125">
        <f t="shared" si="56"/>
        <v>7.023885303397896</v>
      </c>
      <c r="E448" s="125">
        <f t="shared" si="57"/>
        <v>8.670860171680406</v>
      </c>
      <c r="F448" s="125">
        <f t="shared" si="58"/>
        <v>12.56685909956986</v>
      </c>
      <c r="G448" s="125">
        <f t="shared" si="59"/>
        <v>17.64772388608096</v>
      </c>
      <c r="H448" s="125">
        <f t="shared" si="60"/>
        <v>25.331233711633708</v>
      </c>
      <c r="I448">
        <f t="shared" si="61"/>
        <v>2.4300523070174926</v>
      </c>
      <c r="J448">
        <f t="shared" si="62"/>
        <v>2.295660898660993</v>
      </c>
    </row>
    <row r="449" spans="1:10" ht="15">
      <c r="A449" s="125">
        <v>553</v>
      </c>
      <c r="B449" s="125">
        <f t="shared" si="54"/>
        <v>3.728607734303631</v>
      </c>
      <c r="C449" s="125">
        <f t="shared" si="55"/>
        <v>5.797153598563419</v>
      </c>
      <c r="D449" s="125">
        <f t="shared" si="56"/>
        <v>7.036554847915661</v>
      </c>
      <c r="E449" s="125">
        <f t="shared" si="57"/>
        <v>8.686479903378775</v>
      </c>
      <c r="F449" s="125">
        <f t="shared" si="58"/>
        <v>12.589401725287573</v>
      </c>
      <c r="G449" s="125">
        <f t="shared" si="59"/>
        <v>17.679133041638597</v>
      </c>
      <c r="H449" s="125">
        <f t="shared" si="60"/>
        <v>25.37555903523788</v>
      </c>
      <c r="I449">
        <f t="shared" si="61"/>
        <v>2.4344452941083126</v>
      </c>
      <c r="J449">
        <f t="shared" si="62"/>
        <v>2.2998110705555335</v>
      </c>
    </row>
    <row r="450" spans="1:10" ht="15">
      <c r="A450" s="125">
        <v>552</v>
      </c>
      <c r="B450" s="125">
        <f aca="true" t="shared" si="63" ref="B450:B501">2*(ATAN((36/2)/A450)*180/PI())</f>
        <v>3.735357678868345</v>
      </c>
      <c r="C450" s="125">
        <f aca="true" t="shared" si="64" ref="C450:C501">2*(ATAN((56/2)/A450)*180/PI())</f>
        <v>5.807637730192553</v>
      </c>
      <c r="D450" s="125">
        <f aca="true" t="shared" si="65" ref="D450:D501">2*(ATAN((68/2)/A450)*180/PI())</f>
        <v>7.049270123397363</v>
      </c>
      <c r="E450" s="125">
        <f aca="true" t="shared" si="66" ref="E450:E501">2*(ATAN((84/2)/A450)*180/PI())</f>
        <v>8.70215590314777</v>
      </c>
      <c r="F450" s="125">
        <f aca="true" t="shared" si="67" ref="F450:F501">2*(ATAN((122/2)/A450)*180/PI())</f>
        <v>12.612025043559738</v>
      </c>
      <c r="G450" s="125">
        <f aca="true" t="shared" si="68" ref="G450:G501">2*(ATAN((172/2)/A450)*180/PI())</f>
        <v>17.710653306430462</v>
      </c>
      <c r="H450" s="125">
        <f aca="true" t="shared" si="69" ref="H450:H501">2*(ATAN((249/2)/A450)*180/PI())</f>
        <v>25.420037197026794</v>
      </c>
      <c r="I450">
        <f t="shared" si="61"/>
        <v>2.438854190623427</v>
      </c>
      <c r="J450">
        <f t="shared" si="62"/>
        <v>2.303976273237897</v>
      </c>
    </row>
    <row r="451" spans="1:10" ht="15">
      <c r="A451" s="125">
        <v>551</v>
      </c>
      <c r="B451" s="125">
        <f t="shared" si="63"/>
        <v>3.742132098067454</v>
      </c>
      <c r="C451" s="125">
        <f t="shared" si="64"/>
        <v>5.818159818905316</v>
      </c>
      <c r="D451" s="125">
        <f t="shared" si="65"/>
        <v>7.06203137757604</v>
      </c>
      <c r="E451" s="125">
        <f t="shared" si="66"/>
        <v>8.717888474993828</v>
      </c>
      <c r="F451" s="125">
        <f t="shared" si="67"/>
        <v>12.634729486655193</v>
      </c>
      <c r="G451" s="125">
        <f t="shared" si="68"/>
        <v>17.74228526627595</v>
      </c>
      <c r="H451" s="125">
        <f t="shared" si="69"/>
        <v>25.464668975396393</v>
      </c>
      <c r="I451">
        <f aca="true" t="shared" si="70" ref="I451:I514">2*(ATAN((23.5/2)/A451)*180/PI())</f>
        <v>2.4432790831316678</v>
      </c>
      <c r="J451">
        <f aca="true" t="shared" si="71" ref="J451:J514">2*(ATAN((22.2/2)/A451)*180/PI())</f>
        <v>2.308156588501261</v>
      </c>
    </row>
    <row r="452" spans="1:10" ht="15">
      <c r="A452" s="125">
        <v>550</v>
      </c>
      <c r="B452" s="125">
        <f t="shared" si="63"/>
        <v>3.7489311252090376</v>
      </c>
      <c r="C452" s="125">
        <f t="shared" si="64"/>
        <v>5.828720071028679</v>
      </c>
      <c r="D452" s="125">
        <f t="shared" si="65"/>
        <v>7.074838859975028</v>
      </c>
      <c r="E452" s="125">
        <f t="shared" si="66"/>
        <v>8.73367792511305</v>
      </c>
      <c r="F452" s="125">
        <f t="shared" si="67"/>
        <v>12.657515489922996</v>
      </c>
      <c r="G452" s="125">
        <f t="shared" si="68"/>
        <v>17.774029511085544</v>
      </c>
      <c r="H452" s="125">
        <f t="shared" si="69"/>
        <v>25.509455153942305</v>
      </c>
      <c r="I452">
        <f t="shared" si="70"/>
        <v>2.4477200588309773</v>
      </c>
      <c r="J452">
        <f t="shared" si="71"/>
        <v>2.3123520987332573</v>
      </c>
    </row>
    <row r="453" spans="1:10" ht="15">
      <c r="A453" s="125">
        <v>549</v>
      </c>
      <c r="B453" s="125">
        <f t="shared" si="63"/>
        <v>3.755754894570719</v>
      </c>
      <c r="C453" s="125">
        <f t="shared" si="64"/>
        <v>5.839318694386422</v>
      </c>
      <c r="D453" s="125">
        <f t="shared" si="65"/>
        <v>7.087692821924143</v>
      </c>
      <c r="E453" s="125">
        <f t="shared" si="66"/>
        <v>8.74952456191089</v>
      </c>
      <c r="F453" s="125">
        <f t="shared" si="67"/>
        <v>12.680383491819818</v>
      </c>
      <c r="G453" s="125">
        <f t="shared" si="68"/>
        <v>17.80588663489631</v>
      </c>
      <c r="H453" s="125">
        <f t="shared" si="69"/>
        <v>25.554396521502422</v>
      </c>
      <c r="I453">
        <f t="shared" si="70"/>
        <v>2.4521772055541398</v>
      </c>
      <c r="J453">
        <f t="shared" si="71"/>
        <v>2.316562886921385</v>
      </c>
    </row>
    <row r="454" spans="1:10" ht="15">
      <c r="A454" s="125">
        <v>548</v>
      </c>
      <c r="B454" s="125">
        <f t="shared" si="63"/>
        <v>3.762603541408498</v>
      </c>
      <c r="C454" s="125">
        <f t="shared" si="64"/>
        <v>5.849955898312733</v>
      </c>
      <c r="D454" s="125">
        <f t="shared" si="65"/>
        <v>7.100593516576038</v>
      </c>
      <c r="E454" s="125">
        <f t="shared" si="66"/>
        <v>8.765428696022097</v>
      </c>
      <c r="F454" s="125">
        <f t="shared" si="67"/>
        <v>12.703333933937582</v>
      </c>
      <c r="G454" s="125">
        <f t="shared" si="68"/>
        <v>17.837857235907684</v>
      </c>
      <c r="H454" s="125">
        <f t="shared" si="69"/>
        <v>25.59949387219999</v>
      </c>
      <c r="I454">
        <f t="shared" si="70"/>
        <v>2.4566506117745646</v>
      </c>
      <c r="J454">
        <f t="shared" si="71"/>
        <v>2.3207890366584807</v>
      </c>
    </row>
    <row r="455" spans="1:10" ht="15">
      <c r="A455" s="125">
        <v>547</v>
      </c>
      <c r="B455" s="125">
        <f t="shared" si="63"/>
        <v>3.7694772019656724</v>
      </c>
      <c r="C455" s="125">
        <f t="shared" si="64"/>
        <v>5.8606318936659285</v>
      </c>
      <c r="D455" s="125">
        <f t="shared" si="65"/>
        <v>7.113541198922735</v>
      </c>
      <c r="E455" s="125">
        <f t="shared" si="66"/>
        <v>8.781390640330835</v>
      </c>
      <c r="F455" s="125">
        <f t="shared" si="67"/>
        <v>12.726367261031422</v>
      </c>
      <c r="G455" s="125">
        <f t="shared" si="68"/>
        <v>17.869941916517686</v>
      </c>
      <c r="H455" s="125">
        <f t="shared" si="69"/>
        <v>25.644748005487074</v>
      </c>
      <c r="I455">
        <f t="shared" si="70"/>
        <v>2.461140366612136</v>
      </c>
      <c r="J455">
        <f t="shared" si="71"/>
        <v>2.3250306321482435</v>
      </c>
    </row>
    <row r="456" spans="1:10" ht="15">
      <c r="A456" s="125">
        <v>546</v>
      </c>
      <c r="B456" s="125">
        <f t="shared" si="63"/>
        <v>3.7763760134818605</v>
      </c>
      <c r="C456" s="125">
        <f t="shared" si="64"/>
        <v>5.871346892842346</v>
      </c>
      <c r="D456" s="125">
        <f t="shared" si="65"/>
        <v>7.1265361258123425</v>
      </c>
      <c r="E456" s="125">
        <f t="shared" si="66"/>
        <v>8.797410709991064</v>
      </c>
      <c r="F456" s="125">
        <f t="shared" si="67"/>
        <v>12.749483921047942</v>
      </c>
      <c r="G456" s="125">
        <f t="shared" si="68"/>
        <v>17.902141283359526</v>
      </c>
      <c r="H456" s="125">
        <f t="shared" si="69"/>
        <v>25.690159726188437</v>
      </c>
      <c r="I456">
        <f t="shared" si="70"/>
        <v>2.465646559839132</v>
      </c>
      <c r="J456">
        <f t="shared" si="71"/>
        <v>2.3292877582108256</v>
      </c>
    </row>
    <row r="457" spans="1:10" ht="15">
      <c r="A457" s="125">
        <v>545</v>
      </c>
      <c r="B457" s="125">
        <f t="shared" si="63"/>
        <v>3.783300114202119</v>
      </c>
      <c r="C457" s="125">
        <f t="shared" si="64"/>
        <v>5.882101109790377</v>
      </c>
      <c r="D457" s="125">
        <f t="shared" si="65"/>
        <v>7.139578555965947</v>
      </c>
      <c r="E457" s="125">
        <f t="shared" si="66"/>
        <v>8.8134892224471</v>
      </c>
      <c r="F457" s="125">
        <f t="shared" si="67"/>
        <v>12.772684365153758</v>
      </c>
      <c r="G457" s="125">
        <f t="shared" si="68"/>
        <v>17.934455947338527</v>
      </c>
      <c r="H457" s="125">
        <f t="shared" si="69"/>
        <v>25.735729844545872</v>
      </c>
      <c r="I457">
        <f t="shared" si="70"/>
        <v>2.470169281886199</v>
      </c>
      <c r="J457">
        <f t="shared" si="71"/>
        <v>2.3335605002884865</v>
      </c>
    </row>
    <row r="458" spans="1:10" ht="15">
      <c r="A458" s="125">
        <v>544</v>
      </c>
      <c r="B458" s="125">
        <f t="shared" si="63"/>
        <v>3.7902496433861677</v>
      </c>
      <c r="C458" s="125">
        <f t="shared" si="64"/>
        <v>5.892894760024659</v>
      </c>
      <c r="D458" s="125">
        <f t="shared" si="65"/>
        <v>7.152668749994703</v>
      </c>
      <c r="E458" s="125">
        <f t="shared" si="66"/>
        <v>8.829626497454422</v>
      </c>
      <c r="F458" s="125">
        <f t="shared" si="67"/>
        <v>12.79596904776438</v>
      </c>
      <c r="G458" s="125">
        <f t="shared" si="68"/>
        <v>17.966886523669473</v>
      </c>
      <c r="H458" s="125">
        <f t="shared" si="69"/>
        <v>25.78145917626295</v>
      </c>
      <c r="I458">
        <f t="shared" si="70"/>
        <v>2.4747086238484</v>
      </c>
      <c r="J458">
        <f t="shared" si="71"/>
        <v>2.3378489444513013</v>
      </c>
    </row>
    <row r="459" spans="1:10" ht="15">
      <c r="A459" s="125">
        <v>543</v>
      </c>
      <c r="B459" s="125">
        <f t="shared" si="63"/>
        <v>3.7972247413177085</v>
      </c>
      <c r="C459" s="125">
        <f t="shared" si="64"/>
        <v>5.90372806064042</v>
      </c>
      <c r="D459" s="125">
        <f t="shared" si="65"/>
        <v>7.165806970417089</v>
      </c>
      <c r="E459" s="125">
        <f t="shared" si="66"/>
        <v>8.845822857100702</v>
      </c>
      <c r="F459" s="125">
        <f t="shared" si="67"/>
        <v>12.81933842657336</v>
      </c>
      <c r="G459" s="125">
        <f t="shared" si="68"/>
        <v>17.999433631914346</v>
      </c>
      <c r="H459" s="125">
        <f t="shared" si="69"/>
        <v>25.8273485425502</v>
      </c>
      <c r="I459">
        <f t="shared" si="70"/>
        <v>2.4792646774913285</v>
      </c>
      <c r="J459">
        <f t="shared" si="71"/>
        <v>2.3421531774029396</v>
      </c>
    </row>
    <row r="460" spans="1:10" ht="15">
      <c r="A460" s="125">
        <v>542</v>
      </c>
      <c r="B460" s="125">
        <f t="shared" si="63"/>
        <v>3.804225549313856</v>
      </c>
      <c r="C460" s="125">
        <f t="shared" si="64"/>
        <v>5.9146012303279845</v>
      </c>
      <c r="D460" s="125">
        <f t="shared" si="65"/>
        <v>7.178993481676377</v>
      </c>
      <c r="E460" s="125">
        <f t="shared" si="66"/>
        <v>8.862078625827067</v>
      </c>
      <c r="F460" s="125">
        <f t="shared" si="67"/>
        <v>12.842792962581782</v>
      </c>
      <c r="G460" s="125">
        <f t="shared" si="68"/>
        <v>18.03209789602044</v>
      </c>
      <c r="H460" s="125">
        <f t="shared" si="69"/>
        <v>25.873398770170727</v>
      </c>
      <c r="I460">
        <f t="shared" si="70"/>
        <v>2.4838375352572846</v>
      </c>
      <c r="J460">
        <f t="shared" si="71"/>
        <v>2.3464732864865043</v>
      </c>
    </row>
    <row r="461" spans="1:10" ht="15">
      <c r="A461" s="125">
        <v>541</v>
      </c>
      <c r="B461" s="125">
        <f t="shared" si="63"/>
        <v>3.8112522097346604</v>
      </c>
      <c r="C461" s="125">
        <f t="shared" si="64"/>
        <v>5.925514489387433</v>
      </c>
      <c r="D461" s="125">
        <f t="shared" si="65"/>
        <v>7.192228550158281</v>
      </c>
      <c r="E461" s="125">
        <f t="shared" si="66"/>
        <v>8.878394130449582</v>
      </c>
      <c r="F461" s="125">
        <f t="shared" si="67"/>
        <v>12.866333120128076</v>
      </c>
      <c r="G461" s="125">
        <f t="shared" si="68"/>
        <v>18.06487994435889</v>
      </c>
      <c r="H461" s="125">
        <f t="shared" si="69"/>
        <v>25.919610691486273</v>
      </c>
      <c r="I461">
        <f t="shared" si="70"/>
        <v>2.488427290271525</v>
      </c>
      <c r="J461">
        <f t="shared" si="71"/>
        <v>2.3508093596904382</v>
      </c>
    </row>
    <row r="462" spans="1:10" ht="15">
      <c r="A462" s="125">
        <v>540</v>
      </c>
      <c r="B462" s="125">
        <f t="shared" si="63"/>
        <v>3.8183048659927525</v>
      </c>
      <c r="C462" s="125">
        <f t="shared" si="64"/>
        <v>5.93646805974343</v>
      </c>
      <c r="D462" s="125">
        <f t="shared" si="65"/>
        <v>7.205512444208783</v>
      </c>
      <c r="E462" s="125">
        <f t="shared" si="66"/>
        <v>8.89476970018098</v>
      </c>
      <c r="F462" s="125">
        <f t="shared" si="67"/>
        <v>12.889959366918115</v>
      </c>
      <c r="G462" s="125">
        <f t="shared" si="68"/>
        <v>18.097780409763594</v>
      </c>
      <c r="H462" s="125">
        <f t="shared" si="69"/>
        <v>25.965985144503748</v>
      </c>
      <c r="I462">
        <f t="shared" si="70"/>
        <v>2.4930340363485834</v>
      </c>
      <c r="J462">
        <f t="shared" si="71"/>
        <v>2.3551614856544925</v>
      </c>
    </row>
    <row r="463" spans="1:10" ht="15">
      <c r="A463" s="125">
        <v>539</v>
      </c>
      <c r="B463" s="125">
        <f t="shared" si="63"/>
        <v>3.825383662563076</v>
      </c>
      <c r="C463" s="125">
        <f t="shared" si="64"/>
        <v>5.947462164960218</v>
      </c>
      <c r="D463" s="125">
        <f t="shared" si="65"/>
        <v>7.218845434152212</v>
      </c>
      <c r="E463" s="125">
        <f t="shared" si="66"/>
        <v>8.91120566665263</v>
      </c>
      <c r="F463" s="125">
        <f t="shared" si="67"/>
        <v>12.913672174055687</v>
      </c>
      <c r="G463" s="125">
        <f t="shared" si="68"/>
        <v>18.13079992957053</v>
      </c>
      <c r="H463" s="125">
        <f t="shared" si="69"/>
        <v>26.01252297292218</v>
      </c>
      <c r="I463">
        <f t="shared" si="70"/>
        <v>2.497657867998654</v>
      </c>
      <c r="J463">
        <f t="shared" si="71"/>
        <v>2.3595297536757647</v>
      </c>
    </row>
    <row r="464" spans="1:10" ht="15">
      <c r="A464" s="125">
        <v>538</v>
      </c>
      <c r="B464" s="125">
        <f t="shared" si="63"/>
        <v>3.832488744992746</v>
      </c>
      <c r="C464" s="125">
        <f t="shared" si="64"/>
        <v>5.95849703025676</v>
      </c>
      <c r="D464" s="125">
        <f t="shared" si="65"/>
        <v>7.232227792309432</v>
      </c>
      <c r="E464" s="125">
        <f t="shared" si="66"/>
        <v>8.927702363936744</v>
      </c>
      <c r="F464" s="125">
        <f t="shared" si="67"/>
        <v>12.937472016073261</v>
      </c>
      <c r="G464" s="125">
        <f t="shared" si="68"/>
        <v>18.163939145657523</v>
      </c>
      <c r="H464" s="125">
        <f t="shared" si="69"/>
        <v>26.05922502618015</v>
      </c>
      <c r="I464">
        <f t="shared" si="70"/>
        <v>2.5022988804340534</v>
      </c>
      <c r="J464">
        <f t="shared" si="71"/>
        <v>2.363914253714801</v>
      </c>
    </row>
    <row r="465" spans="1:10" ht="15">
      <c r="A465" s="125">
        <v>537</v>
      </c>
      <c r="B465" s="125">
        <f t="shared" si="63"/>
        <v>3.839620259911005</v>
      </c>
      <c r="C465" s="125">
        <f t="shared" si="64"/>
        <v>5.9695728825220815</v>
      </c>
      <c r="D465" s="125">
        <f t="shared" si="65"/>
        <v>7.245659793016337</v>
      </c>
      <c r="E465" s="125">
        <f t="shared" si="66"/>
        <v>8.944260128568816</v>
      </c>
      <c r="F465" s="125">
        <f t="shared" si="67"/>
        <v>12.961359370963093</v>
      </c>
      <c r="G465" s="125">
        <f t="shared" si="68"/>
        <v>18.197198704484396</v>
      </c>
      <c r="H465" s="125">
        <f t="shared" si="69"/>
        <v>26.106092159503703</v>
      </c>
      <c r="I465">
        <f t="shared" si="70"/>
        <v>2.5069571695757507</v>
      </c>
      <c r="J465">
        <f t="shared" si="71"/>
        <v>2.368315076401771</v>
      </c>
    </row>
    <row r="466" spans="1:10" ht="15">
      <c r="A466" s="125">
        <v>536</v>
      </c>
      <c r="B466" s="125">
        <f t="shared" si="63"/>
        <v>3.8467783550392975</v>
      </c>
      <c r="C466" s="125">
        <f t="shared" si="64"/>
        <v>5.980689950330749</v>
      </c>
      <c r="D466" s="125">
        <f t="shared" si="65"/>
        <v>7.259141712642456</v>
      </c>
      <c r="E466" s="125">
        <f t="shared" si="66"/>
        <v>8.960879299570331</v>
      </c>
      <c r="F466" s="125">
        <f t="shared" si="67"/>
        <v>12.985334720208682</v>
      </c>
      <c r="G466" s="125">
        <f t="shared" si="68"/>
        <v>18.23057925713354</v>
      </c>
      <c r="H466" s="125">
        <f t="shared" si="69"/>
        <v>26.153125233954665</v>
      </c>
      <c r="I466">
        <f t="shared" si="70"/>
        <v>2.5116328320599717</v>
      </c>
      <c r="J466">
        <f t="shared" si="71"/>
        <v>2.372732313042707</v>
      </c>
    </row>
    <row r="467" spans="1:10" ht="15">
      <c r="A467" s="125">
        <v>535</v>
      </c>
      <c r="B467" s="125">
        <f t="shared" si="63"/>
        <v>3.853963179201452</v>
      </c>
      <c r="C467" s="125">
        <f t="shared" si="64"/>
        <v>5.991848463958546</v>
      </c>
      <c r="D467" s="125">
        <f t="shared" si="65"/>
        <v>7.272673829609832</v>
      </c>
      <c r="E467" s="125">
        <f t="shared" si="66"/>
        <v>8.977560218471718</v>
      </c>
      <c r="F467" s="125">
        <f t="shared" si="67"/>
        <v>13.00939854881656</v>
      </c>
      <c r="G467" s="125">
        <f t="shared" si="68"/>
        <v>18.264081459350958</v>
      </c>
      <c r="H467" s="125">
        <f t="shared" si="69"/>
        <v>26.20032511647953</v>
      </c>
      <c r="I467">
        <f t="shared" si="70"/>
        <v>2.51632596524488</v>
      </c>
      <c r="J467">
        <f t="shared" si="71"/>
        <v>2.377166055625815</v>
      </c>
    </row>
    <row r="468" spans="1:10" ht="15">
      <c r="A468" s="125">
        <v>534</v>
      </c>
      <c r="B468" s="125">
        <f t="shared" si="63"/>
        <v>3.8611748823339833</v>
      </c>
      <c r="C468" s="125">
        <f t="shared" si="64"/>
        <v>6.003048655398312</v>
      </c>
      <c r="D468" s="125">
        <f t="shared" si="65"/>
        <v>7.2862564244120716</v>
      </c>
      <c r="E468" s="125">
        <f t="shared" si="66"/>
        <v>8.994303229335545</v>
      </c>
      <c r="F468" s="125">
        <f t="shared" si="67"/>
        <v>13.033551345348428</v>
      </c>
      <c r="G468" s="125">
        <f t="shared" si="68"/>
        <v>18.297705971587686</v>
      </c>
      <c r="H468" s="125">
        <f t="shared" si="69"/>
        <v>26.24769267995874</v>
      </c>
      <c r="I468">
        <f t="shared" si="70"/>
        <v>2.5210366672173254</v>
      </c>
      <c r="J468">
        <f t="shared" si="71"/>
        <v>2.381616396827857</v>
      </c>
    </row>
    <row r="469" spans="1:10" ht="15">
      <c r="A469" s="125">
        <v>533</v>
      </c>
      <c r="B469" s="125">
        <f t="shared" si="63"/>
        <v>3.868413615496503</v>
      </c>
      <c r="C469" s="125">
        <f t="shared" si="64"/>
        <v>6.01429075837596</v>
      </c>
      <c r="D469" s="125">
        <f t="shared" si="65"/>
        <v>7.299889779633631</v>
      </c>
      <c r="E469" s="125">
        <f t="shared" si="66"/>
        <v>9.011108678779982</v>
      </c>
      <c r="F469" s="125">
        <f t="shared" si="67"/>
        <v>13.057793601953637</v>
      </c>
      <c r="G469" s="125">
        <f t="shared" si="68"/>
        <v>18.331453459041676</v>
      </c>
      <c r="H469" s="125">
        <f t="shared" si="69"/>
        <v>26.2952288032565</v>
      </c>
      <c r="I469">
        <f t="shared" si="70"/>
        <v>2.525765036799676</v>
      </c>
      <c r="J469">
        <f t="shared" si="71"/>
        <v>2.386083430020606</v>
      </c>
    </row>
    <row r="470" spans="1:10" ht="15">
      <c r="A470" s="125">
        <v>532</v>
      </c>
      <c r="B470" s="125">
        <f t="shared" si="63"/>
        <v>3.875679530882253</v>
      </c>
      <c r="C470" s="125">
        <f t="shared" si="64"/>
        <v>6.02557500836668</v>
      </c>
      <c r="D470" s="125">
        <f t="shared" si="65"/>
        <v>7.3135741799693</v>
      </c>
      <c r="E470" s="125">
        <f t="shared" si="66"/>
        <v>9.027976916002524</v>
      </c>
      <c r="F470" s="125">
        <f t="shared" si="67"/>
        <v>13.08212581440204</v>
      </c>
      <c r="G470" s="125">
        <f t="shared" si="68"/>
        <v>18.365324591700155</v>
      </c>
      <c r="H470" s="125">
        <f t="shared" si="69"/>
        <v>26.34293437127106</v>
      </c>
      <c r="I470">
        <f t="shared" si="70"/>
        <v>2.530511173556724</v>
      </c>
      <c r="J470">
        <f t="shared" si="71"/>
        <v>2.390567249277369</v>
      </c>
    </row>
    <row r="471" spans="1:10" ht="15">
      <c r="A471" s="125">
        <v>531</v>
      </c>
      <c r="B471" s="125">
        <f t="shared" si="63"/>
        <v>3.8829727818287547</v>
      </c>
      <c r="C471" s="125">
        <f t="shared" si="64"/>
        <v>6.036901642611316</v>
      </c>
      <c r="D471" s="125">
        <f t="shared" si="65"/>
        <v>7.327309912243915</v>
      </c>
      <c r="E471" s="125">
        <f t="shared" si="66"/>
        <v>9.044908292803985</v>
      </c>
      <c r="F471" s="125">
        <f t="shared" si="67"/>
        <v>13.106548482117198</v>
      </c>
      <c r="G471" s="125">
        <f t="shared" si="68"/>
        <v>18.399320044382353</v>
      </c>
      <c r="H471" s="125">
        <f t="shared" si="69"/>
        <v>26.390810274985533</v>
      </c>
      <c r="I471">
        <f t="shared" si="70"/>
        <v>2.5352751778026685</v>
      </c>
      <c r="J471">
        <f t="shared" si="71"/>
        <v>2.39506794937959</v>
      </c>
    </row>
    <row r="472" spans="1:10" ht="15">
      <c r="A472" s="125">
        <v>530</v>
      </c>
      <c r="B472" s="125">
        <f t="shared" si="63"/>
        <v>3.89029352282858</v>
      </c>
      <c r="C472" s="125">
        <f t="shared" si="64"/>
        <v>6.048270900132929</v>
      </c>
      <c r="D472" s="125">
        <f t="shared" si="65"/>
        <v>7.341097265432285</v>
      </c>
      <c r="E472" s="125">
        <f t="shared" si="66"/>
        <v>9.06190316361273</v>
      </c>
      <c r="F472" s="125">
        <f t="shared" si="67"/>
        <v>13.131062108209928</v>
      </c>
      <c r="G472" s="125">
        <f t="shared" si="68"/>
        <v>18.43344049678279</v>
      </c>
      <c r="H472" s="125">
        <f t="shared" si="69"/>
        <v>26.43885741151915</v>
      </c>
      <c r="I472">
        <f t="shared" si="70"/>
        <v>2.540057150608181</v>
      </c>
      <c r="J472">
        <f t="shared" si="71"/>
        <v>2.3995856258235255</v>
      </c>
    </row>
    <row r="473" spans="1:10" ht="15">
      <c r="A473" s="125">
        <v>529</v>
      </c>
      <c r="B473" s="125">
        <f t="shared" si="63"/>
        <v>3.897641909540243</v>
      </c>
      <c r="C473" s="125">
        <f t="shared" si="64"/>
        <v>6.059683021753553</v>
      </c>
      <c r="D473" s="125">
        <f t="shared" si="65"/>
        <v>7.354936530679359</v>
      </c>
      <c r="E473" s="125">
        <f t="shared" si="66"/>
        <v>9.078961885509228</v>
      </c>
      <c r="F473" s="125">
        <f t="shared" si="67"/>
        <v>13.155667199512262</v>
      </c>
      <c r="G473" s="125">
        <f t="shared" si="68"/>
        <v>18.46768663351492</v>
      </c>
      <c r="H473" s="125">
        <f t="shared" si="69"/>
        <v>26.487076684179076</v>
      </c>
      <c r="I473">
        <f t="shared" si="70"/>
        <v>2.5448571938075455</v>
      </c>
      <c r="J473">
        <f t="shared" si="71"/>
        <v>2.4041203748269915</v>
      </c>
    </row>
    <row r="474" spans="1:10" ht="15">
      <c r="A474" s="125">
        <v>528</v>
      </c>
      <c r="B474" s="125">
        <f t="shared" si="63"/>
        <v>3.905018098799216</v>
      </c>
      <c r="C474" s="125">
        <f t="shared" si="64"/>
        <v>6.071138250111133</v>
      </c>
      <c r="D474" s="125">
        <f t="shared" si="65"/>
        <v>7.368828001320586</v>
      </c>
      <c r="E474" s="125">
        <f t="shared" si="66"/>
        <v>9.09608481825083</v>
      </c>
      <c r="F474" s="125">
        <f t="shared" si="67"/>
        <v>13.180364266611736</v>
      </c>
      <c r="G474" s="125">
        <f t="shared" si="68"/>
        <v>18.50205914415533</v>
      </c>
      <c r="H474" s="125">
        <f t="shared" si="69"/>
        <v>26.535469002512713</v>
      </c>
      <c r="I474">
        <f t="shared" si="70"/>
        <v>2.5496754100058827</v>
      </c>
      <c r="J474">
        <f t="shared" si="71"/>
        <v>2.4086722933361924</v>
      </c>
    </row>
    <row r="475" spans="1:10" ht="15">
      <c r="A475" s="125">
        <v>527</v>
      </c>
      <c r="B475" s="125">
        <f t="shared" si="63"/>
        <v>3.9124222486290696</v>
      </c>
      <c r="C475" s="125">
        <f t="shared" si="64"/>
        <v>6.082636829676657</v>
      </c>
      <c r="D475" s="125">
        <f t="shared" si="65"/>
        <v>7.3827719729025505</v>
      </c>
      <c r="E475" s="125">
        <f t="shared" si="66"/>
        <v>9.113272324296853</v>
      </c>
      <c r="F475" s="125">
        <f t="shared" si="67"/>
        <v>13.205153823886103</v>
      </c>
      <c r="G475" s="125">
        <f t="shared" si="68"/>
        <v>18.536558723288326</v>
      </c>
      <c r="H475" s="125">
        <f t="shared" si="69"/>
        <v>26.584035282360528</v>
      </c>
      <c r="I475">
        <f t="shared" si="70"/>
        <v>2.55451190258646</v>
      </c>
      <c r="J475">
        <f t="shared" si="71"/>
        <v>2.4132414790326253</v>
      </c>
    </row>
    <row r="476" spans="1:10" ht="15">
      <c r="A476" s="125">
        <v>526</v>
      </c>
      <c r="B476" s="125">
        <f t="shared" si="63"/>
        <v>3.91985451825274</v>
      </c>
      <c r="C476" s="125">
        <f t="shared" si="64"/>
        <v>6.094179006771481</v>
      </c>
      <c r="D476" s="125">
        <f t="shared" si="65"/>
        <v>7.396768743203794</v>
      </c>
      <c r="E476" s="125">
        <f t="shared" si="66"/>
        <v>9.130524768833947</v>
      </c>
      <c r="F476" s="125">
        <f t="shared" si="67"/>
        <v>13.23003638953838</v>
      </c>
      <c r="G476" s="125">
        <f t="shared" si="68"/>
        <v>18.5711860705511</v>
      </c>
      <c r="H476" s="125">
        <f t="shared" si="69"/>
        <v>26.63277644590944</v>
      </c>
      <c r="I476">
        <f t="shared" si="70"/>
        <v>2.559366775718076</v>
      </c>
      <c r="J476">
        <f t="shared" si="71"/>
        <v>2.4178280303400643</v>
      </c>
    </row>
    <row r="477" spans="1:10" ht="15">
      <c r="A477" s="125">
        <v>525</v>
      </c>
      <c r="B477" s="125">
        <f t="shared" si="63"/>
        <v>3.9273150681039253</v>
      </c>
      <c r="C477" s="125">
        <f t="shared" si="64"/>
        <v>6.105765029584857</v>
      </c>
      <c r="D477" s="125">
        <f t="shared" si="65"/>
        <v>7.4108186122559125</v>
      </c>
      <c r="E477" s="125">
        <f t="shared" si="66"/>
        <v>9.147842519801722</v>
      </c>
      <c r="F477" s="125">
        <f t="shared" si="67"/>
        <v>13.255012485632319</v>
      </c>
      <c r="G477" s="125">
        <f t="shared" si="68"/>
        <v>18.605941890679265</v>
      </c>
      <c r="H477" s="125">
        <f t="shared" si="69"/>
        <v>26.681693421746647</v>
      </c>
      <c r="I477">
        <f t="shared" si="70"/>
        <v>2.564240134362536</v>
      </c>
      <c r="J477">
        <f t="shared" si="71"/>
        <v>2.422432046431621</v>
      </c>
    </row>
    <row r="478" spans="1:10" ht="15">
      <c r="A478" s="125">
        <v>524</v>
      </c>
      <c r="B478" s="125">
        <f t="shared" si="63"/>
        <v>3.9348040598386116</v>
      </c>
      <c r="C478" s="125">
        <f t="shared" si="64"/>
        <v>6.1173951481916475</v>
      </c>
      <c r="D478" s="125">
        <f t="shared" si="65"/>
        <v>7.4249218823648615</v>
      </c>
      <c r="E478" s="125">
        <f t="shared" si="66"/>
        <v>9.165225947918705</v>
      </c>
      <c r="F478" s="125">
        <f t="shared" si="67"/>
        <v>13.280082638128263</v>
      </c>
      <c r="G478" s="125">
        <f t="shared" si="68"/>
        <v>18.640826893552966</v>
      </c>
      <c r="H478" s="125">
        <f t="shared" si="69"/>
        <v>26.7307871449141</v>
      </c>
      <c r="I478">
        <f t="shared" si="70"/>
        <v>2.569132084282215</v>
      </c>
      <c r="J478">
        <f t="shared" si="71"/>
        <v>2.4270536272368903</v>
      </c>
    </row>
    <row r="479" spans="1:10" ht="15">
      <c r="A479" s="125">
        <v>523</v>
      </c>
      <c r="B479" s="125">
        <f t="shared" si="63"/>
        <v>3.942321656346732</v>
      </c>
      <c r="C479" s="125">
        <f t="shared" si="64"/>
        <v>6.129069614570257</v>
      </c>
      <c r="D479" s="125">
        <f t="shared" si="65"/>
        <v>7.439078858132527</v>
      </c>
      <c r="E479" s="125">
        <f t="shared" si="66"/>
        <v>9.182675426708547</v>
      </c>
      <c r="F479" s="125">
        <f t="shared" si="67"/>
        <v>13.305247376919395</v>
      </c>
      <c r="G479" s="125">
        <f t="shared" si="68"/>
        <v>18.675841794243464</v>
      </c>
      <c r="H479" s="125">
        <f t="shared" si="69"/>
        <v>26.780058556963432</v>
      </c>
      <c r="I479">
        <f t="shared" si="70"/>
        <v>2.574042732047699</v>
      </c>
      <c r="J479">
        <f t="shared" si="71"/>
        <v>2.4316928734491774</v>
      </c>
    </row>
    <row r="480" spans="1:10" ht="15">
      <c r="A480" s="125">
        <v>522</v>
      </c>
      <c r="B480" s="125">
        <f t="shared" si="63"/>
        <v>3.9498680217639537</v>
      </c>
      <c r="C480" s="125">
        <f t="shared" si="64"/>
        <v>6.140788682620759</v>
      </c>
      <c r="D480" s="125">
        <f t="shared" si="65"/>
        <v>7.453289846478526</v>
      </c>
      <c r="E480" s="125">
        <f t="shared" si="66"/>
        <v>9.20019133252656</v>
      </c>
      <c r="F480" s="125">
        <f t="shared" si="67"/>
        <v>13.330507235868385</v>
      </c>
      <c r="G480" s="125">
        <f t="shared" si="68"/>
        <v>18.710987313060183</v>
      </c>
      <c r="H480" s="125">
        <f t="shared" si="69"/>
        <v>26.8295086060115</v>
      </c>
      <c r="I480">
        <f t="shared" si="70"/>
        <v>2.5789721850455165</v>
      </c>
      <c r="J480">
        <f t="shared" si="71"/>
        <v>2.4363498865328026</v>
      </c>
    </row>
    <row r="481" spans="1:10" ht="15">
      <c r="A481" s="125">
        <v>521</v>
      </c>
      <c r="B481" s="125">
        <f t="shared" si="63"/>
        <v>3.95744332148361</v>
      </c>
      <c r="C481" s="125">
        <f t="shared" si="64"/>
        <v>6.1525526081832265</v>
      </c>
      <c r="D481" s="125">
        <f t="shared" si="65"/>
        <v>7.467555156662267</v>
      </c>
      <c r="E481" s="125">
        <f t="shared" si="66"/>
        <v>9.217774044586537</v>
      </c>
      <c r="F481" s="125">
        <f t="shared" si="67"/>
        <v>13.35586275284447</v>
      </c>
      <c r="G481" s="125">
        <f t="shared" si="68"/>
        <v>18.74626417559833</v>
      </c>
      <c r="H481" s="125">
        <f t="shared" si="69"/>
        <v>26.879138246796444</v>
      </c>
      <c r="I481">
        <f t="shared" si="70"/>
        <v>2.583920551485971</v>
      </c>
      <c r="J481">
        <f t="shared" si="71"/>
        <v>2.4410247687304967</v>
      </c>
    </row>
    <row r="482" spans="1:10" ht="15">
      <c r="A482" s="125">
        <v>520</v>
      </c>
      <c r="B482" s="125">
        <f t="shared" si="63"/>
        <v>3.9650477221687606</v>
      </c>
      <c r="C482" s="125">
        <f t="shared" si="64"/>
        <v>6.164361649056289</v>
      </c>
      <c r="D482" s="125">
        <f t="shared" si="65"/>
        <v>7.481875100305254</v>
      </c>
      <c r="E482" s="125">
        <f t="shared" si="66"/>
        <v>9.235423944987879</v>
      </c>
      <c r="F482" s="125">
        <f t="shared" si="67"/>
        <v>13.381314469760921</v>
      </c>
      <c r="G482" s="125">
        <f t="shared" si="68"/>
        <v>18.781673112786983</v>
      </c>
      <c r="H482" s="125">
        <f t="shared" si="69"/>
        <v>26.9289484407343</v>
      </c>
      <c r="I482">
        <f t="shared" si="70"/>
        <v>2.588887940411043</v>
      </c>
      <c r="J482">
        <f t="shared" si="71"/>
        <v>2.4457176230708773</v>
      </c>
    </row>
    <row r="483" spans="1:10" ht="15">
      <c r="A483" s="125">
        <v>519</v>
      </c>
      <c r="B483" s="125">
        <f t="shared" si="63"/>
        <v>3.9726813917643984</v>
      </c>
      <c r="C483" s="125">
        <f t="shared" si="64"/>
        <v>6.176216065015879</v>
      </c>
      <c r="D483" s="125">
        <f t="shared" si="65"/>
        <v>7.496249991413641</v>
      </c>
      <c r="E483" s="125">
        <f t="shared" si="66"/>
        <v>9.253141418743043</v>
      </c>
      <c r="F483" s="125">
        <f t="shared" si="67"/>
        <v>13.406862932612942</v>
      </c>
      <c r="G483" s="125">
        <f t="shared" si="68"/>
        <v>18.817214860937703</v>
      </c>
      <c r="H483" s="125">
        <f t="shared" si="69"/>
        <v>26.97894015597622</v>
      </c>
      <c r="I483">
        <f t="shared" si="70"/>
        <v>2.593874461702401</v>
      </c>
      <c r="J483">
        <f t="shared" si="71"/>
        <v>2.4504285533760166</v>
      </c>
    </row>
    <row r="484" spans="1:10" ht="15">
      <c r="A484" s="125">
        <v>518</v>
      </c>
      <c r="B484" s="125">
        <f t="shared" si="63"/>
        <v>3.9803444995097914</v>
      </c>
      <c r="C484" s="125">
        <f t="shared" si="64"/>
        <v>6.188116117834222</v>
      </c>
      <c r="D484" s="125">
        <f t="shared" si="65"/>
        <v>7.510680146401067</v>
      </c>
      <c r="E484" s="125">
        <f t="shared" si="66"/>
        <v>9.270926853805284</v>
      </c>
      <c r="F484" s="125">
        <f t="shared" si="67"/>
        <v>13.43250869151599</v>
      </c>
      <c r="G484" s="125">
        <f t="shared" si="68"/>
        <v>18.8528901617937</v>
      </c>
      <c r="H484" s="125">
        <f t="shared" si="69"/>
        <v>27.02911436746624</v>
      </c>
      <c r="I484">
        <f t="shared" si="70"/>
        <v>2.598880226089496</v>
      </c>
      <c r="J484">
        <f t="shared" si="71"/>
        <v>2.455157664269088</v>
      </c>
    </row>
    <row r="485" spans="1:10" ht="15">
      <c r="A485" s="125">
        <v>517</v>
      </c>
      <c r="B485" s="125">
        <f t="shared" si="63"/>
        <v>3.9880372159509667</v>
      </c>
      <c r="C485" s="125">
        <f t="shared" si="64"/>
        <v>6.200062071299018</v>
      </c>
      <c r="D485" s="125">
        <f t="shared" si="65"/>
        <v>7.525165884111734</v>
      </c>
      <c r="E485" s="125">
        <f t="shared" si="66"/>
        <v>9.28878064109673</v>
      </c>
      <c r="F485" s="125">
        <f t="shared" si="67"/>
        <v>13.458252300744537</v>
      </c>
      <c r="G485" s="125">
        <f t="shared" si="68"/>
        <v>18.888699762579517</v>
      </c>
      <c r="H485" s="125">
        <f t="shared" si="69"/>
        <v>27.079472056999624</v>
      </c>
      <c r="I485">
        <f t="shared" si="70"/>
        <v>2.6039053451577505</v>
      </c>
      <c r="J485">
        <f t="shared" si="71"/>
        <v>2.459905061182112</v>
      </c>
    </row>
    <row r="486" spans="1:10" ht="15">
      <c r="A486" s="125">
        <v>516</v>
      </c>
      <c r="B486" s="125">
        <f t="shared" si="63"/>
        <v>3.995759712953349</v>
      </c>
      <c r="C486" s="125">
        <f t="shared" si="64"/>
        <v>6.212054191232862</v>
      </c>
      <c r="D486" s="125">
        <f t="shared" si="65"/>
        <v>7.539707525843751</v>
      </c>
      <c r="E486" s="125">
        <f t="shared" si="66"/>
        <v>9.306703174536773</v>
      </c>
      <c r="F486" s="125">
        <f t="shared" si="67"/>
        <v>13.484094318771247</v>
      </c>
      <c r="G486" s="125">
        <f t="shared" si="68"/>
        <v>18.924644416051233</v>
      </c>
      <c r="H486" s="125">
        <f t="shared" si="69"/>
        <v>27.130014213281818</v>
      </c>
      <c r="I486">
        <f t="shared" si="70"/>
        <v>2.608949931356847</v>
      </c>
      <c r="J486">
        <f t="shared" si="71"/>
        <v>2.4646708503637793</v>
      </c>
    </row>
    <row r="487" spans="1:10" ht="15">
      <c r="A487" s="125">
        <v>515</v>
      </c>
      <c r="B487" s="125">
        <f t="shared" si="63"/>
        <v>4.003512163714536</v>
      </c>
      <c r="C487" s="125">
        <f t="shared" si="64"/>
        <v>6.224092745512884</v>
      </c>
      <c r="D487" s="125">
        <f t="shared" si="65"/>
        <v>7.554305395372759</v>
      </c>
      <c r="E487" s="125">
        <f t="shared" si="66"/>
        <v>9.324694851070774</v>
      </c>
      <c r="F487" s="125">
        <f t="shared" si="67"/>
        <v>13.51003530830661</v>
      </c>
      <c r="G487" s="125">
        <f t="shared" si="68"/>
        <v>18.96072488054726</v>
      </c>
      <c r="H487" s="125">
        <f t="shared" si="69"/>
        <v>27.180741831987977</v>
      </c>
      <c r="I487">
        <f t="shared" si="70"/>
        <v>2.614014098009111</v>
      </c>
      <c r="J487">
        <f t="shared" si="71"/>
        <v>2.469455138887383</v>
      </c>
    </row>
    <row r="488" spans="1:10" ht="15">
      <c r="A488" s="125">
        <v>514</v>
      </c>
      <c r="B488" s="125">
        <f t="shared" si="63"/>
        <v>4.01129474277722</v>
      </c>
      <c r="C488" s="125">
        <f t="shared" si="64"/>
        <v>6.2361780040906165</v>
      </c>
      <c r="D488" s="125">
        <f t="shared" si="65"/>
        <v>7.568959818975814</v>
      </c>
      <c r="E488" s="125">
        <f t="shared" si="66"/>
        <v>9.342756070699124</v>
      </c>
      <c r="F488" s="125">
        <f t="shared" si="67"/>
        <v>13.536075836339032</v>
      </c>
      <c r="G488" s="125">
        <f t="shared" si="68"/>
        <v>18.996941920039653</v>
      </c>
      <c r="H488" s="125">
        <f t="shared" si="69"/>
        <v>27.231655915823104</v>
      </c>
      <c r="I488">
        <f t="shared" si="70"/>
        <v>2.619097959317985</v>
      </c>
      <c r="J488">
        <f t="shared" si="71"/>
        <v>2.4742580346588223</v>
      </c>
    </row>
    <row r="489" spans="1:10" ht="15">
      <c r="A489" s="125">
        <v>513</v>
      </c>
      <c r="B489" s="125">
        <f t="shared" si="63"/>
        <v>4.019107626042278</v>
      </c>
      <c r="C489" s="125">
        <f t="shared" si="64"/>
        <v>6.248310239012096</v>
      </c>
      <c r="D489" s="125">
        <f t="shared" si="65"/>
        <v>7.5836711254555675</v>
      </c>
      <c r="E489" s="125">
        <f t="shared" si="66"/>
        <v>9.360887236506617</v>
      </c>
      <c r="F489" s="125">
        <f t="shared" si="67"/>
        <v>13.562216474175349</v>
      </c>
      <c r="G489" s="125">
        <f t="shared" si="68"/>
        <v>19.033296304186</v>
      </c>
      <c r="H489" s="125">
        <f t="shared" si="69"/>
        <v>27.282757474582784</v>
      </c>
      <c r="I489">
        <f t="shared" si="70"/>
        <v>2.624201630376615</v>
      </c>
      <c r="J489">
        <f t="shared" si="71"/>
        <v>2.4790796464247147</v>
      </c>
    </row>
    <row r="490" spans="1:10" ht="15">
      <c r="A490" s="125">
        <v>512</v>
      </c>
      <c r="B490" s="125">
        <f t="shared" si="63"/>
        <v>4.026950990781991</v>
      </c>
      <c r="C490" s="125">
        <f t="shared" si="64"/>
        <v>6.260489724438192</v>
      </c>
      <c r="D490" s="125">
        <f t="shared" si="65"/>
        <v>7.598439646164702</v>
      </c>
      <c r="E490" s="125">
        <f t="shared" si="66"/>
        <v>9.379088754692168</v>
      </c>
      <c r="F490" s="125">
        <f t="shared" si="67"/>
        <v>13.588457797481823</v>
      </c>
      <c r="G490" s="125">
        <f t="shared" si="68"/>
        <v>19.06978880838188</v>
      </c>
      <c r="H490" s="125">
        <f t="shared" si="69"/>
        <v>27.334047525214558</v>
      </c>
      <c r="I490">
        <f t="shared" si="70"/>
        <v>2.6293252271765244</v>
      </c>
      <c r="J490">
        <f t="shared" si="71"/>
        <v>2.4839200837805993</v>
      </c>
    </row>
    <row r="491" spans="1:10" ht="15">
      <c r="A491" s="125">
        <v>511</v>
      </c>
      <c r="B491" s="125">
        <f t="shared" si="63"/>
        <v>4.034825015653437</v>
      </c>
      <c r="C491" s="125">
        <f t="shared" si="64"/>
        <v>6.272716736665174</v>
      </c>
      <c r="D491" s="125">
        <f t="shared" si="65"/>
        <v>7.613265715030669</v>
      </c>
      <c r="E491" s="125">
        <f t="shared" si="66"/>
        <v>9.39736103459888</v>
      </c>
      <c r="F491" s="125">
        <f t="shared" si="67"/>
        <v>13.6148003863256</v>
      </c>
      <c r="G491" s="125">
        <f t="shared" si="68"/>
        <v>19.1064202138139</v>
      </c>
      <c r="H491" s="125">
        <f t="shared" si="69"/>
        <v>27.385527091879904</v>
      </c>
      <c r="I491">
        <f t="shared" si="70"/>
        <v>2.6344688666163973</v>
      </c>
      <c r="J491">
        <f t="shared" si="71"/>
        <v>2.4887794571792337</v>
      </c>
    </row>
    <row r="492" spans="1:10" ht="15">
      <c r="A492" s="125">
        <v>510</v>
      </c>
      <c r="B492" s="125">
        <f t="shared" si="63"/>
        <v>4.042729880712032</v>
      </c>
      <c r="C492" s="125">
        <f t="shared" si="64"/>
        <v>6.284991554145533</v>
      </c>
      <c r="D492" s="125">
        <f t="shared" si="65"/>
        <v>7.6281496685807095</v>
      </c>
      <c r="E492" s="125">
        <f t="shared" si="66"/>
        <v>9.415704488744451</v>
      </c>
      <c r="F492" s="125">
        <f t="shared" si="67"/>
        <v>13.64124482521665</v>
      </c>
      <c r="G492" s="125">
        <f t="shared" si="68"/>
        <v>19.1431913075133</v>
      </c>
      <c r="H492" s="125">
        <f t="shared" si="69"/>
        <v>27.437197206016826</v>
      </c>
      <c r="I492">
        <f t="shared" si="70"/>
        <v>2.639632666510965</v>
      </c>
      <c r="J492">
        <f t="shared" si="71"/>
        <v>2.4936578779389906</v>
      </c>
    </row>
    <row r="493" spans="1:10" ht="15">
      <c r="A493" s="125">
        <v>509</v>
      </c>
      <c r="B493" s="125">
        <f t="shared" si="63"/>
        <v>4.050665767425227</v>
      </c>
      <c r="C493" s="125">
        <f t="shared" si="64"/>
        <v>6.297314457509018</v>
      </c>
      <c r="D493" s="125">
        <f t="shared" si="65"/>
        <v>7.643091845967161</v>
      </c>
      <c r="E493" s="125">
        <f t="shared" si="66"/>
        <v>9.434119532851938</v>
      </c>
      <c r="F493" s="125">
        <f t="shared" si="67"/>
        <v>13.667791703150142</v>
      </c>
      <c r="G493" s="125">
        <f t="shared" si="68"/>
        <v>19.180102882410146</v>
      </c>
      <c r="H493" s="125">
        <f t="shared" si="69"/>
        <v>27.48905890640312</v>
      </c>
      <c r="I493">
        <f t="shared" si="70"/>
        <v>2.6448167455999885</v>
      </c>
      <c r="J493">
        <f t="shared" si="71"/>
        <v>2.498555458252352</v>
      </c>
    </row>
    <row r="494" spans="1:10" ht="15">
      <c r="A494" s="125">
        <v>508</v>
      </c>
      <c r="B494" s="125">
        <f t="shared" si="63"/>
        <v>4.058632858686379</v>
      </c>
      <c r="C494" s="125">
        <f t="shared" si="64"/>
        <v>6.309685729583954</v>
      </c>
      <c r="D494" s="125">
        <f t="shared" si="65"/>
        <v>7.6580925889930755</v>
      </c>
      <c r="E494" s="125">
        <f t="shared" si="66"/>
        <v>9.452606585880885</v>
      </c>
      <c r="F494" s="125">
        <f t="shared" si="67"/>
        <v>13.69444161364937</v>
      </c>
      <c r="G494" s="125">
        <f t="shared" si="68"/>
        <v>19.21715573738818</v>
      </c>
      <c r="H494" s="125">
        <f t="shared" si="69"/>
        <v>27.541113239220252</v>
      </c>
      <c r="I494">
        <f t="shared" si="70"/>
        <v>2.6500212235573604</v>
      </c>
      <c r="J494">
        <f t="shared" si="71"/>
        <v>2.503472311194507</v>
      </c>
    </row>
    <row r="495" spans="1:10" ht="15">
      <c r="A495" s="125">
        <v>507</v>
      </c>
      <c r="B495" s="125">
        <f t="shared" si="63"/>
        <v>4.066631338828777</v>
      </c>
      <c r="C495" s="125">
        <f t="shared" si="64"/>
        <v>6.322105655418779</v>
      </c>
      <c r="D495" s="125">
        <f t="shared" si="65"/>
        <v>7.673152242138113</v>
      </c>
      <c r="E495" s="125">
        <f t="shared" si="66"/>
        <v>9.471166070058796</v>
      </c>
      <c r="F495" s="125">
        <f t="shared" si="67"/>
        <v>13.721195154809106</v>
      </c>
      <c r="G495" s="125">
        <f t="shared" si="68"/>
        <v>19.254350677340163</v>
      </c>
      <c r="H495" s="125">
        <f t="shared" si="69"/>
        <v>27.593361258117916</v>
      </c>
      <c r="I495">
        <f t="shared" si="70"/>
        <v>2.6552462210003043</v>
      </c>
      <c r="J495">
        <f t="shared" si="71"/>
        <v>2.5084085507320455</v>
      </c>
    </row>
    <row r="496" spans="1:10" ht="15">
      <c r="A496" s="125">
        <v>506</v>
      </c>
      <c r="B496" s="125">
        <f t="shared" si="63"/>
        <v>4.074661393639825</v>
      </c>
      <c r="C496" s="125">
        <f t="shared" si="64"/>
        <v>6.334574522303858</v>
      </c>
      <c r="D496" s="125">
        <f t="shared" si="65"/>
        <v>7.688271152584771</v>
      </c>
      <c r="E496" s="125">
        <f t="shared" si="66"/>
        <v>9.489798410912995</v>
      </c>
      <c r="F496" s="125">
        <f t="shared" si="67"/>
        <v>13.748052929339483</v>
      </c>
      <c r="G496" s="125">
        <f t="shared" si="68"/>
        <v>19.291688513223942</v>
      </c>
      <c r="H496" s="125">
        <f t="shared" si="69"/>
        <v>27.645804024279197</v>
      </c>
      <c r="I496">
        <f t="shared" si="70"/>
        <v>2.660491859498686</v>
      </c>
      <c r="J496">
        <f t="shared" si="71"/>
        <v>2.5133642917317602</v>
      </c>
    </row>
    <row r="497" spans="1:10" ht="15">
      <c r="A497" s="125">
        <v>505</v>
      </c>
      <c r="B497" s="125">
        <f t="shared" si="63"/>
        <v>4.082723210375415</v>
      </c>
      <c r="C497" s="125">
        <f t="shared" si="64"/>
        <v>6.3470926197935364</v>
      </c>
      <c r="D497" s="125">
        <f t="shared" si="65"/>
        <v>7.703449670244884</v>
      </c>
      <c r="E497" s="125">
        <f t="shared" si="66"/>
        <v>9.508504037302847</v>
      </c>
      <c r="F497" s="125">
        <f t="shared" si="67"/>
        <v>13.775015544610394</v>
      </c>
      <c r="G497" s="125">
        <f t="shared" si="68"/>
        <v>19.329170062119083</v>
      </c>
      <c r="H497" s="125">
        <f t="shared" si="69"/>
        <v>27.6984426064865</v>
      </c>
      <c r="I497">
        <f t="shared" si="70"/>
        <v>2.665758261584435</v>
      </c>
      <c r="J497">
        <f t="shared" si="71"/>
        <v>2.518339649969551</v>
      </c>
    </row>
    <row r="498" spans="1:10" ht="15">
      <c r="A498" s="125">
        <v>504</v>
      </c>
      <c r="B498" s="125">
        <f t="shared" si="63"/>
        <v>4.090816977774455</v>
      </c>
      <c r="C498" s="125">
        <f t="shared" si="64"/>
        <v>6.359660239728468</v>
      </c>
      <c r="D498" s="125">
        <f t="shared" si="65"/>
        <v>7.718688147786472</v>
      </c>
      <c r="E498" s="125">
        <f t="shared" si="66"/>
        <v>9.527283381452355</v>
      </c>
      <c r="F498" s="125">
        <f t="shared" si="67"/>
        <v>13.80208361269636</v>
      </c>
      <c r="G498" s="125">
        <f t="shared" si="68"/>
        <v>19.366796147284127</v>
      </c>
      <c r="H498" s="125">
        <f t="shared" si="69"/>
        <v>27.751278081187994</v>
      </c>
      <c r="I498">
        <f t="shared" si="70"/>
        <v>2.671045550761081</v>
      </c>
      <c r="J498">
        <f t="shared" si="71"/>
        <v>2.523334742139434</v>
      </c>
    </row>
    <row r="499" spans="1:10" ht="15">
      <c r="A499" s="125">
        <v>503</v>
      </c>
      <c r="B499" s="125">
        <f t="shared" si="63"/>
        <v>4.098942886073568</v>
      </c>
      <c r="C499" s="125">
        <f t="shared" si="64"/>
        <v>6.372277676258206</v>
      </c>
      <c r="D499" s="125">
        <f t="shared" si="65"/>
        <v>7.733986940660887</v>
      </c>
      <c r="E499" s="125">
        <f t="shared" si="66"/>
        <v>9.546136878983154</v>
      </c>
      <c r="F499" s="125">
        <f t="shared" si="67"/>
        <v>13.82925775042195</v>
      </c>
      <c r="G499" s="125">
        <f t="shared" si="68"/>
        <v>19.404567598214513</v>
      </c>
      <c r="H499" s="125">
        <f t="shared" si="69"/>
        <v>27.804311532564938</v>
      </c>
      <c r="I499">
        <f t="shared" si="70"/>
        <v>2.6763538515133996</v>
      </c>
      <c r="J499">
        <f t="shared" si="71"/>
        <v>2.5283496858626586</v>
      </c>
    </row>
    <row r="500" spans="1:10" ht="15">
      <c r="A500" s="125">
        <v>502</v>
      </c>
      <c r="B500" s="125">
        <f t="shared" si="63"/>
        <v>4.107101127021976</v>
      </c>
      <c r="C500" s="125">
        <f t="shared" si="64"/>
        <v>6.384945225864044</v>
      </c>
      <c r="D500" s="125">
        <f t="shared" si="65"/>
        <v>7.749346407130272</v>
      </c>
      <c r="E500" s="125">
        <f t="shared" si="66"/>
        <v>9.565064968947867</v>
      </c>
      <c r="F500" s="125">
        <f t="shared" si="67"/>
        <v>13.85653857940772</v>
      </c>
      <c r="G500" s="125">
        <f t="shared" si="68"/>
        <v>19.442485250701132</v>
      </c>
      <c r="H500" s="125">
        <f t="shared" si="69"/>
        <v>27.85754405259951</v>
      </c>
      <c r="I500">
        <f t="shared" si="70"/>
        <v>2.681683289317174</v>
      </c>
      <c r="J500">
        <f t="shared" si="71"/>
        <v>2.5333845996969377</v>
      </c>
    </row>
    <row r="501" spans="1:10" ht="15">
      <c r="A501" s="125">
        <v>501</v>
      </c>
      <c r="B501" s="125">
        <f t="shared" si="63"/>
        <v>4.115291893896558</v>
      </c>
      <c r="C501" s="125">
        <f t="shared" si="64"/>
        <v>6.397663187382156</v>
      </c>
      <c r="D501" s="125">
        <f t="shared" si="65"/>
        <v>7.764766908295371</v>
      </c>
      <c r="E501" s="125">
        <f t="shared" si="66"/>
        <v>9.584068093863884</v>
      </c>
      <c r="F501" s="125">
        <f t="shared" si="67"/>
        <v>13.883926726116655</v>
      </c>
      <c r="G501" s="125">
        <f t="shared" si="68"/>
        <v>19.480549946889525</v>
      </c>
      <c r="H501" s="125">
        <f t="shared" si="69"/>
        <v>27.91097674114346</v>
      </c>
      <c r="I501">
        <f t="shared" si="70"/>
        <v>2.6870339906490766</v>
      </c>
      <c r="J501">
        <f t="shared" si="71"/>
        <v>2.5384396031457785</v>
      </c>
    </row>
    <row r="502" spans="1:10" ht="15">
      <c r="A502" s="125">
        <v>500</v>
      </c>
      <c r="B502" s="125">
        <v>4.12351538151708</v>
      </c>
      <c r="C502" s="125">
        <v>6.410431862026994</v>
      </c>
      <c r="D502" s="125">
        <v>7.780248808123646</v>
      </c>
      <c r="E502" s="125">
        <v>9.60314669974752</v>
      </c>
      <c r="F502" s="125">
        <v>13.9114228219012</v>
      </c>
      <c r="G502" s="125">
        <v>19.518762535339743</v>
      </c>
      <c r="H502" s="125">
        <v>27.9646107059874</v>
      </c>
      <c r="I502">
        <f t="shared" si="70"/>
        <v>2.6924060829966665</v>
      </c>
      <c r="J502">
        <f t="shared" si="71"/>
        <v>2.5435148166679373</v>
      </c>
    </row>
    <row r="503" spans="1:10" ht="15">
      <c r="A503" s="125">
        <v>499</v>
      </c>
      <c r="B503" s="125">
        <v>4.131771786261629</v>
      </c>
      <c r="C503" s="125">
        <v>6.423251553414966</v>
      </c>
      <c r="D503" s="125">
        <v>7.795792473477732</v>
      </c>
      <c r="E503" s="125">
        <v>9.62230123614857</v>
      </c>
      <c r="F503" s="125">
        <v>13.9390275030508</v>
      </c>
      <c r="G503" s="125">
        <v>19.557123871086947</v>
      </c>
      <c r="H503" s="125">
        <v>28.018447062930846</v>
      </c>
      <c r="I503">
        <f t="shared" si="70"/>
        <v>2.6977996948685066</v>
      </c>
      <c r="J503">
        <f t="shared" si="71"/>
        <v>2.5486103616869764</v>
      </c>
    </row>
    <row r="504" spans="1:10" ht="15">
      <c r="A504" s="125">
        <v>498</v>
      </c>
      <c r="B504" s="125">
        <v>4.140061306082196</v>
      </c>
      <c r="C504" s="125">
        <v>6.436122567588402</v>
      </c>
      <c r="D504" s="125">
        <v>7.811398274144255</v>
      </c>
      <c r="E504" s="125">
        <v>9.641532156185315</v>
      </c>
      <c r="F504" s="125">
        <v>13.966741410839981</v>
      </c>
      <c r="G504" s="125">
        <v>19.595634815702518</v>
      </c>
      <c r="H504" s="125">
        <v>28.072486935852947</v>
      </c>
      <c r="I504">
        <f t="shared" si="70"/>
        <v>2.703214955804403</v>
      </c>
      <c r="J504">
        <f t="shared" si="71"/>
        <v>2.5537263606009453</v>
      </c>
    </row>
    <row r="505" spans="1:10" ht="15">
      <c r="A505" s="125">
        <v>497</v>
      </c>
      <c r="B505" s="125">
        <v>4.148384140520497</v>
      </c>
      <c r="C505" s="125">
        <v>6.449045213039816</v>
      </c>
      <c r="D505" s="125">
        <v>7.827066582862955</v>
      </c>
      <c r="E505" s="125">
        <v>9.66083991657988</v>
      </c>
      <c r="F505" s="125">
        <v>13.99456519157703</v>
      </c>
      <c r="G505" s="125">
        <v>19.63429623735605</v>
      </c>
      <c r="H505" s="125">
        <v>28.12673145678402</v>
      </c>
      <c r="I505">
        <f t="shared" si="70"/>
        <v>2.70865199638577</v>
      </c>
      <c r="J505">
        <f t="shared" si="71"/>
        <v>2.5588629367921727</v>
      </c>
    </row>
    <row r="506" spans="1:10" ht="15">
      <c r="A506" s="125">
        <v>496</v>
      </c>
      <c r="B506" s="125">
        <v>4.156740490723932</v>
      </c>
      <c r="C506" s="125">
        <v>6.462019800736427</v>
      </c>
      <c r="D506" s="125">
        <v>7.842797775356189</v>
      </c>
      <c r="E506" s="125">
        <v>9.680224977694078</v>
      </c>
      <c r="F506" s="125">
        <v>14.022499496653243</v>
      </c>
      <c r="G506" s="125">
        <v>19.673109010877926</v>
      </c>
      <c r="H506" s="125">
        <v>28.181181765977684</v>
      </c>
      <c r="I506">
        <f t="shared" si="70"/>
        <v>2.7141109482461165</v>
      </c>
      <c r="J506">
        <f t="shared" si="71"/>
        <v>2.5640202146371798</v>
      </c>
    </row>
    <row r="507" spans="1:10" ht="15">
      <c r="A507" s="125">
        <v>495</v>
      </c>
      <c r="B507" s="125">
        <v>4.165130559461767</v>
      </c>
      <c r="C507" s="125">
        <v>6.475046644145025</v>
      </c>
      <c r="D507" s="125">
        <v>7.858592230358772</v>
      </c>
      <c r="E507" s="125">
        <v>9.699687803565629</v>
      </c>
      <c r="F507" s="125">
        <v>14.050544982592662</v>
      </c>
      <c r="G507" s="125">
        <v>19.712074017822662</v>
      </c>
      <c r="H507" s="125">
        <v>28.235839011983867</v>
      </c>
      <c r="I507">
        <f t="shared" si="70"/>
        <v>2.719591944081662</v>
      </c>
      <c r="J507">
        <f t="shared" si="71"/>
        <v>2.5691983195167105</v>
      </c>
    </row>
    <row r="508" spans="1:10" ht="15">
      <c r="A508" s="125">
        <v>494</v>
      </c>
      <c r="B508" s="125">
        <v>4.1735545511415255</v>
      </c>
      <c r="C508" s="125">
        <v>6.48812605925708</v>
      </c>
      <c r="D508" s="125">
        <v>7.87445032964818</v>
      </c>
      <c r="E508" s="125">
        <v>9.719228861944826</v>
      </c>
      <c r="F508" s="125">
        <v>14.07870231110258</v>
      </c>
      <c r="G508" s="125">
        <v>19.751192146532848</v>
      </c>
      <c r="H508" s="125">
        <v>28.290704351722585</v>
      </c>
      <c r="I508">
        <f t="shared" si="70"/>
        <v>2.725095117662081</v>
      </c>
      <c r="J508">
        <f t="shared" si="71"/>
        <v>2.574397377825889</v>
      </c>
    </row>
    <row r="509" spans="1:10" ht="15">
      <c r="A509" s="125">
        <v>493</v>
      </c>
      <c r="B509" s="125">
        <v>4.18201267182553</v>
      </c>
      <c r="C509" s="125">
        <v>6.50125836461421</v>
      </c>
      <c r="D509" s="125">
        <v>7.890372458075126</v>
      </c>
      <c r="E509" s="125">
        <v>9.73884862433168</v>
      </c>
      <c r="F509" s="125">
        <v>14.10697214912439</v>
      </c>
      <c r="G509" s="125">
        <v>19.79046429220398</v>
      </c>
      <c r="H509" s="125">
        <v>28.345778950558337</v>
      </c>
      <c r="I509">
        <f t="shared" si="70"/>
        <v>2.730620603841377</v>
      </c>
      <c r="J509">
        <f t="shared" si="71"/>
        <v>2.5796175169844937</v>
      </c>
    </row>
    <row r="510" spans="1:10" ht="15">
      <c r="A510" s="125">
        <v>492</v>
      </c>
      <c r="B510" s="125">
        <v>4.190505129247691</v>
      </c>
      <c r="C510" s="125">
        <v>6.514443881333912</v>
      </c>
      <c r="D510" s="125">
        <v>7.906359003594483</v>
      </c>
      <c r="E510" s="125">
        <v>9.758547566013453</v>
      </c>
      <c r="F510" s="125">
        <v>14.13535516888526</v>
      </c>
      <c r="G510" s="125">
        <v>19.8298913569499</v>
      </c>
      <c r="H510" s="125">
        <v>28.401063982375447</v>
      </c>
      <c r="I510">
        <f t="shared" si="70"/>
        <v>2.7361685385688923</v>
      </c>
      <c r="J510">
        <f t="shared" si="71"/>
        <v>2.584858865447361</v>
      </c>
    </row>
    <row r="511" spans="1:10" ht="15">
      <c r="A511" s="125">
        <v>491</v>
      </c>
      <c r="B511" s="125">
        <v>4.199032132830487</v>
      </c>
      <c r="C511" s="125">
        <v>6.52768293313563</v>
      </c>
      <c r="D511" s="125">
        <v>7.9224103572966005</v>
      </c>
      <c r="E511" s="125">
        <v>9.778326166102651</v>
      </c>
      <c r="F511" s="125">
        <v>14.1638520479503</v>
      </c>
      <c r="G511" s="125">
        <v>19.869474249869036</v>
      </c>
      <c r="H511" s="125">
        <v>28.45656062965403</v>
      </c>
      <c r="I511">
        <f t="shared" si="70"/>
        <v>2.7417390589004436</v>
      </c>
      <c r="J511">
        <f t="shared" si="71"/>
        <v>2.5901215527149164</v>
      </c>
    </row>
    <row r="512" spans="1:10" ht="15">
      <c r="A512" s="125">
        <v>490</v>
      </c>
      <c r="B512" s="125">
        <v>4.207593893702139</v>
      </c>
      <c r="C512" s="125">
        <v>6.54097584636713</v>
      </c>
      <c r="D512" s="125">
        <v>7.938526913439</v>
      </c>
      <c r="E512" s="125">
        <v>9.79818490757553</v>
      </c>
      <c r="F512" s="125">
        <v>14.19246346927534</v>
      </c>
      <c r="G512" s="125">
        <v>19.90921388711138</v>
      </c>
      <c r="H512" s="125">
        <v>28.51227008354691</v>
      </c>
      <c r="I512">
        <f t="shared" si="70"/>
        <v>2.747332303009606</v>
      </c>
      <c r="J512">
        <f t="shared" si="71"/>
        <v>2.595405709343831</v>
      </c>
    </row>
    <row r="513" spans="1:10" ht="15">
      <c r="A513" s="125">
        <v>489</v>
      </c>
      <c r="B513" s="125">
        <v>4.216190624714006</v>
      </c>
      <c r="C513" s="125">
        <v>6.55432295003121</v>
      </c>
      <c r="D513" s="125">
        <v>7.9547090694784375</v>
      </c>
      <c r="E513" s="125">
        <v>9.818124277310984</v>
      </c>
      <c r="F513" s="125">
        <v>14.221190121260358</v>
      </c>
      <c r="G513" s="125">
        <v>19.949111191946248</v>
      </c>
      <c r="H513" s="125">
        <v>28.568193543957204</v>
      </c>
      <c r="I513">
        <f t="shared" si="70"/>
        <v>2.7529484101991244</v>
      </c>
      <c r="J513">
        <f t="shared" si="71"/>
        <v>2.6007114669578124</v>
      </c>
    </row>
    <row r="514" spans="1:10" ht="15">
      <c r="A514" s="125">
        <v>488</v>
      </c>
      <c r="B514" s="125">
        <v>4.224822540458198</v>
      </c>
      <c r="C514" s="125">
        <v>6.567724575812713</v>
      </c>
      <c r="D514" s="125">
        <v>7.970957226103368</v>
      </c>
      <c r="E514" s="125">
        <v>9.838144766129972</v>
      </c>
      <c r="F514" s="125">
        <v>14.2500326978036</v>
      </c>
      <c r="G514" s="125">
        <v>19.98916709483076</v>
      </c>
      <c r="H514" s="125">
        <v>28.62433221961686</v>
      </c>
      <c r="I514">
        <f t="shared" si="70"/>
        <v>2.7585875209124726</v>
      </c>
      <c r="J514">
        <f t="shared" si="71"/>
        <v>2.6060389582585213</v>
      </c>
    </row>
    <row r="515" spans="1:10" ht="15">
      <c r="A515" s="125">
        <v>487</v>
      </c>
      <c r="B515" s="125">
        <v>4.2334898572854</v>
      </c>
      <c r="C515" s="125">
        <v>6.581181058105885</v>
      </c>
      <c r="D515" s="125">
        <v>7.987271787266817</v>
      </c>
      <c r="E515" s="125">
        <v>9.858246868835387</v>
      </c>
      <c r="F515" s="125">
        <v>14.2789918983562</v>
      </c>
      <c r="G515" s="125">
        <v>20.029382533479144</v>
      </c>
      <c r="H515" s="125">
        <v>28.680687328165778</v>
      </c>
      <c r="I515">
        <f aca="true" t="shared" si="72" ref="I515:I578">2*(ATAN((23.5/2)/A515)*180/PI())</f>
        <v>2.764249776745549</v>
      </c>
      <c r="J515">
        <f aca="true" t="shared" si="73" ref="J515:J578">2*(ATAN((22.2/2)/A515)*180/PI())</f>
        <v>2.611388317036635</v>
      </c>
    </row>
    <row r="516" spans="1:10" ht="15">
      <c r="A516" s="125">
        <v>486</v>
      </c>
      <c r="B516" s="125">
        <v>4.242192793322908</v>
      </c>
      <c r="C516" s="125">
        <v>6.594692734042074</v>
      </c>
      <c r="D516" s="125">
        <v>8.00365316021962</v>
      </c>
      <c r="E516" s="125">
        <v>9.878431084252396</v>
      </c>
      <c r="F516" s="125">
        <v>14.308068427977629</v>
      </c>
      <c r="G516" s="125">
        <v>20.06975845293288</v>
      </c>
      <c r="H516" s="125">
        <v>28.737260096232085</v>
      </c>
      <c r="I516">
        <f t="shared" si="72"/>
        <v>2.7699353204585218</v>
      </c>
      <c r="J516">
        <f t="shared" si="73"/>
        <v>2.6167596781830342</v>
      </c>
    </row>
    <row r="517" spans="1:10" ht="15">
      <c r="A517" s="125">
        <v>485</v>
      </c>
      <c r="B517" s="125">
        <v>4.250931568492891</v>
      </c>
      <c r="C517" s="125">
        <v>6.608259943517749</v>
      </c>
      <c r="D517" s="125">
        <v>8.020101755544115</v>
      </c>
      <c r="E517" s="125">
        <v>9.898697915269342</v>
      </c>
      <c r="F517" s="125">
        <v>14.33726299739161</v>
      </c>
      <c r="G517" s="125">
        <v>20.11029580563155</v>
      </c>
      <c r="H517" s="125">
        <v>28.794051759512925</v>
      </c>
      <c r="I517">
        <f t="shared" si="72"/>
        <v>2.7756442959878136</v>
      </c>
      <c r="J517">
        <f t="shared" si="73"/>
        <v>2.622153177700134</v>
      </c>
    </row>
    <row r="518" spans="1:10" ht="15">
      <c r="A518" s="125">
        <v>484</v>
      </c>
      <c r="B518" s="125">
        <v>4.259706404530907</v>
      </c>
      <c r="C518" s="125">
        <v>6.621883029222887</v>
      </c>
      <c r="D518" s="125">
        <v>8.036617987188187</v>
      </c>
      <c r="E518" s="125">
        <v>9.919047868879023</v>
      </c>
      <c r="F518" s="125">
        <v>14.366576323042871</v>
      </c>
      <c r="G518" s="125">
        <v>20.150995551484545</v>
      </c>
      <c r="H518" s="125">
        <v>28.851063562856417</v>
      </c>
      <c r="I518">
        <f t="shared" si="72"/>
        <v>2.7813768484582435</v>
      </c>
      <c r="J518">
        <f t="shared" si="73"/>
        <v>2.6275689527133568</v>
      </c>
    </row>
    <row r="519" spans="1:10" ht="15">
      <c r="A519" s="125">
        <v>483</v>
      </c>
      <c r="B519" s="125">
        <v>4.268517525004582</v>
      </c>
      <c r="C519" s="125">
        <v>6.635562336669687</v>
      </c>
      <c r="D519" s="125">
        <v>8.053202272499806</v>
      </c>
      <c r="E519" s="125">
        <v>9.93948145622061</v>
      </c>
      <c r="F519" s="125">
        <v>14.39600912715448</v>
      </c>
      <c r="G519" s="125">
        <v>20.191858657943644</v>
      </c>
      <c r="H519" s="125">
        <v>28.908296760344168</v>
      </c>
      <c r="I519">
        <f t="shared" si="72"/>
        <v>2.7871331241953117</v>
      </c>
      <c r="J519">
        <f t="shared" si="73"/>
        <v>2.6330071414827447</v>
      </c>
    </row>
    <row r="520" spans="1:10" ht="15">
      <c r="A520" s="125">
        <v>482</v>
      </c>
      <c r="B520" s="125">
        <v>4.277365155332608</v>
      </c>
      <c r="C520" s="125">
        <v>6.649298214221659</v>
      </c>
      <c r="D520" s="125">
        <v>8.069855032261916</v>
      </c>
      <c r="E520" s="125">
        <v>9.959999192621968</v>
      </c>
      <c r="F520" s="125">
        <v>14.425562137785922</v>
      </c>
      <c r="G520" s="125">
        <v>20.23288610007636</v>
      </c>
      <c r="H520" s="125">
        <v>28.965752615374864</v>
      </c>
      <c r="I520">
        <f t="shared" si="72"/>
        <v>2.792913270737641</v>
      </c>
      <c r="J520">
        <f t="shared" si="73"/>
        <v>2.638467883414714</v>
      </c>
    </row>
    <row r="521" spans="1:10" ht="15">
      <c r="A521" s="125">
        <v>481</v>
      </c>
      <c r="B521" s="125">
        <v>4.28624952280389</v>
      </c>
      <c r="C521" s="125">
        <v>6.663091013123063</v>
      </c>
      <c r="D521" s="125">
        <v>8.086576690727805</v>
      </c>
      <c r="E521" s="125">
        <v>9.980601597642565</v>
      </c>
      <c r="F521" s="125">
        <v>14.455236088891793</v>
      </c>
      <c r="G521" s="125">
        <v>20.274078860640163</v>
      </c>
      <c r="H521" s="125">
        <v>29.0234324007487</v>
      </c>
      <c r="I521">
        <f t="shared" si="72"/>
        <v>2.798717436849572</v>
      </c>
      <c r="J521">
        <f t="shared" si="73"/>
        <v>2.643951319073965</v>
      </c>
    </row>
    <row r="522" spans="1:10" ht="15">
      <c r="A522" s="125">
        <v>480</v>
      </c>
      <c r="B522" s="125">
        <v>4.295170856597005</v>
      </c>
      <c r="C522" s="125">
        <v>6.6769410875287045</v>
      </c>
      <c r="D522" s="125">
        <v>8.10336767565689</v>
      </c>
      <c r="E522" s="125">
        <v>10.001289195116868</v>
      </c>
      <c r="F522" s="125">
        <v>14.485031720381281</v>
      </c>
      <c r="G522" s="125">
        <v>20.315437930157547</v>
      </c>
      <c r="H522" s="125">
        <v>29.08133739875261</v>
      </c>
      <c r="I522">
        <f t="shared" si="72"/>
        <v>2.804545772533914</v>
      </c>
      <c r="J522">
        <f t="shared" si="73"/>
        <v>2.6494575901955284</v>
      </c>
    </row>
    <row r="523" spans="1:10" ht="15">
      <c r="A523" s="125">
        <v>479</v>
      </c>
      <c r="B523" s="125">
        <v>4.304129387799856</v>
      </c>
      <c r="C523" s="125">
        <v>6.690848794534127</v>
      </c>
      <c r="D523" s="125">
        <v>8.120228418350953</v>
      </c>
      <c r="E523" s="125">
        <v>10.022062513198293</v>
      </c>
      <c r="F523" s="125">
        <v>14.51494977817837</v>
      </c>
      <c r="G523" s="125">
        <v>20.356964306992055</v>
      </c>
      <c r="H523" s="125">
        <v>29.139468901246534</v>
      </c>
      <c r="I523">
        <f t="shared" si="72"/>
        <v>2.810398429044862</v>
      </c>
      <c r="J523">
        <f t="shared" si="73"/>
        <v>2.6549868396969734</v>
      </c>
    </row>
    <row r="524" spans="1:10" ht="15">
      <c r="A524" s="125">
        <v>478</v>
      </c>
      <c r="B524" s="125">
        <v>4.313125349429582</v>
      </c>
      <c r="C524" s="125">
        <v>6.70481449420614</v>
      </c>
      <c r="D524" s="125">
        <v>8.137159353690818</v>
      </c>
      <c r="E524" s="125">
        <v>10.0429220844037</v>
      </c>
      <c r="F524" s="125">
        <v>14.54499101428268</v>
      </c>
      <c r="G524" s="125">
        <v>20.39865899742501</v>
      </c>
      <c r="H524" s="125">
        <v>29.1978282097505</v>
      </c>
      <c r="I524">
        <f t="shared" si="72"/>
        <v>2.8162755589010655</v>
      </c>
      <c r="J524">
        <f t="shared" si="73"/>
        <v>2.660539211690762</v>
      </c>
    </row>
    <row r="525" spans="1:10" ht="15">
      <c r="A525" s="125">
        <v>477</v>
      </c>
      <c r="B525" s="125">
        <v>4.322158976452741</v>
      </c>
      <c r="C525" s="125">
        <v>6.718838549613778</v>
      </c>
      <c r="D525" s="125">
        <v>8.154160920173485</v>
      </c>
      <c r="E525" s="125">
        <v>10.063868445658409</v>
      </c>
      <c r="F525" s="125">
        <v>14.57515618683113</v>
      </c>
      <c r="G525" s="125">
        <v>20.44052301573332</v>
      </c>
      <c r="H525" s="125">
        <v>29.256416635532666</v>
      </c>
      <c r="I525">
        <f t="shared" si="72"/>
        <v>2.82217731589887</v>
      </c>
      <c r="J525">
        <f t="shared" si="73"/>
        <v>2.6661148514967588</v>
      </c>
    </row>
    <row r="526" spans="1:10" ht="15">
      <c r="A526" s="125">
        <v>476</v>
      </c>
      <c r="B526" s="125">
        <v>4.331230505805718</v>
      </c>
      <c r="C526" s="125">
        <v>6.732921326859603</v>
      </c>
      <c r="D526" s="125">
        <v>8.171233559949755</v>
      </c>
      <c r="E526" s="125">
        <v>10.08490213834183</v>
      </c>
      <c r="F526" s="125">
        <v>14.605446060160322</v>
      </c>
      <c r="G526" s="125">
        <v>20.482557384268084</v>
      </c>
      <c r="H526" s="125">
        <v>29.315235499698325</v>
      </c>
      <c r="I526">
        <f t="shared" si="72"/>
        <v>2.828103855125721</v>
      </c>
      <c r="J526">
        <f t="shared" si="73"/>
        <v>2.6717139056549044</v>
      </c>
    </row>
    <row r="527" spans="1:10" ht="15">
      <c r="A527" s="125">
        <v>475</v>
      </c>
      <c r="B527" s="125">
        <v>4.340340176415396</v>
      </c>
      <c r="C527" s="125">
        <v>6.74706319511141</v>
      </c>
      <c r="D527" s="125">
        <v>8.188377718862254</v>
      </c>
      <c r="E527" s="125">
        <v>10.106023708333547</v>
      </c>
      <c r="F527" s="125">
        <v>14.63586140486966</v>
      </c>
      <c r="G527" s="125">
        <v>20.524763133534147</v>
      </c>
      <c r="H527" s="125">
        <v>29.37428613327974</v>
      </c>
      <c r="I527">
        <f t="shared" si="72"/>
        <v>2.834055332973737</v>
      </c>
      <c r="J527">
        <f t="shared" si="73"/>
        <v>2.677336521938042</v>
      </c>
    </row>
    <row r="528" spans="1:10" ht="15">
      <c r="A528" s="125">
        <v>474</v>
      </c>
      <c r="B528" s="125">
        <v>4.349488229220107</v>
      </c>
      <c r="C528" s="125">
        <v>6.7612645266343625</v>
      </c>
      <c r="D528" s="125">
        <v>8.20559384648404</v>
      </c>
      <c r="E528" s="125">
        <v>10.127233706060167</v>
      </c>
      <c r="F528" s="125">
        <v>14.6664029978853</v>
      </c>
      <c r="G528" s="125">
        <v>20.56714130227056</v>
      </c>
      <c r="H528" s="125">
        <v>29.433569877327113</v>
      </c>
      <c r="I528">
        <f t="shared" si="72"/>
        <v>2.8400319071534565</v>
      </c>
      <c r="J528">
        <f t="shared" si="73"/>
        <v>2.6829828493649077</v>
      </c>
    </row>
    <row r="529" spans="1:10" ht="15">
      <c r="A529" s="125">
        <v>473</v>
      </c>
      <c r="B529" s="125">
        <v>4.358674907190818</v>
      </c>
      <c r="C529" s="125">
        <v>6.775525696823473</v>
      </c>
      <c r="D529" s="125">
        <v>8.222882396157575</v>
      </c>
      <c r="E529" s="125">
        <v>10.148532686542529</v>
      </c>
      <c r="F529" s="125">
        <v>14.697071622524758</v>
      </c>
      <c r="G529" s="125">
        <v>20.609692937532067</v>
      </c>
      <c r="H529" s="125">
        <v>29.493088083000412</v>
      </c>
      <c r="I529">
        <f t="shared" si="72"/>
        <v>2.8460337367077577</v>
      </c>
      <c r="J529">
        <f t="shared" si="73"/>
        <v>2.688653038213287</v>
      </c>
    </row>
    <row r="530" spans="1:10" ht="15">
      <c r="A530" s="125">
        <v>472</v>
      </c>
      <c r="B530" s="125">
        <v>4.367900455352617</v>
      </c>
      <c r="C530" s="125">
        <v>6.789847084236558</v>
      </c>
      <c r="D530" s="125">
        <v>8.24024382503428</v>
      </c>
      <c r="E530" s="125">
        <v>10.169921209443642</v>
      </c>
      <c r="F530" s="125">
        <v>14.727868068562488</v>
      </c>
      <c r="G530" s="125">
        <v>20.652419094771407</v>
      </c>
      <c r="H530" s="125">
        <v>29.552842111662127</v>
      </c>
      <c r="I530">
        <f t="shared" si="72"/>
        <v>2.852060982025953</v>
      </c>
      <c r="J530">
        <f t="shared" si="73"/>
        <v>2.6943472400333377</v>
      </c>
    </row>
    <row r="531" spans="1:10" ht="15">
      <c r="A531" s="125">
        <v>471</v>
      </c>
      <c r="B531" s="125">
        <v>4.377165120806436</v>
      </c>
      <c r="C531" s="125">
        <v>6.804229070627552</v>
      </c>
      <c r="D531" s="125">
        <v>8.257678594114532</v>
      </c>
      <c r="E531" s="125">
        <v>10.19139983911722</v>
      </c>
      <c r="F531" s="125">
        <v>14.75879313229609</v>
      </c>
      <c r="G531" s="125">
        <v>20.695320837922743</v>
      </c>
      <c r="H531" s="125">
        <v>29.612833334971178</v>
      </c>
      <c r="I531">
        <f t="shared" si="72"/>
        <v>2.858113804858067</v>
      </c>
      <c r="J531">
        <f t="shared" si="73"/>
        <v>2.7000656076610823</v>
      </c>
    </row>
    <row r="532" spans="1:10" ht="15">
      <c r="A532" s="125">
        <v>470</v>
      </c>
      <c r="B532" s="125">
        <v>4.38646915275109</v>
      </c>
      <c r="C532" s="125">
        <v>6.8186720409802914</v>
      </c>
      <c r="D532" s="125">
        <v>8.275187168288209</v>
      </c>
      <c r="E532" s="125">
        <v>10.212969144656759</v>
      </c>
      <c r="F532" s="125">
        <v>14.789847616613441</v>
      </c>
      <c r="G532" s="125">
        <v>20.738399239485954</v>
      </c>
      <c r="H532" s="125">
        <v>29.67306313497769</v>
      </c>
      <c r="I532">
        <f t="shared" si="72"/>
        <v>2.864192368329293</v>
      </c>
      <c r="J532">
        <f t="shared" si="73"/>
        <v>2.7058082952320723</v>
      </c>
    </row>
    <row r="533" spans="1:10" ht="15">
      <c r="A533" s="125">
        <v>469</v>
      </c>
      <c r="B533" s="125">
        <v>4.395812802505567</v>
      </c>
      <c r="C533" s="125">
        <v>6.83317638354269</v>
      </c>
      <c r="D533" s="125">
        <v>8.292770016375693</v>
      </c>
      <c r="E533" s="125">
        <v>10.23462969994528</v>
      </c>
      <c r="F533" s="125">
        <v>14.821032331060561</v>
      </c>
      <c r="G533" s="125">
        <v>20.78165538061196</v>
      </c>
      <c r="H533" s="125">
        <v>29.73353290421881</v>
      </c>
      <c r="I533">
        <f t="shared" si="72"/>
        <v>2.870296836954635</v>
      </c>
      <c r="J533">
        <f t="shared" si="73"/>
        <v>2.711575458195225</v>
      </c>
    </row>
    <row r="534" spans="1:10" ht="15">
      <c r="A534" s="125">
        <v>468</v>
      </c>
      <c r="B534" s="125">
        <v>4.405196323531611</v>
      </c>
      <c r="C534" s="125">
        <v>6.84774248986136</v>
      </c>
      <c r="D534" s="125">
        <v>8.31042761116945</v>
      </c>
      <c r="E534" s="125">
        <v>10.256382083705681</v>
      </c>
      <c r="F534" s="125">
        <v>14.85234809191043</v>
      </c>
      <c r="G534" s="125">
        <v>20.825090351189026</v>
      </c>
      <c r="H534" s="125">
        <v>29.79424404581564</v>
      </c>
      <c r="I534">
        <f t="shared" si="72"/>
        <v>2.876427376653739</v>
      </c>
      <c r="J534">
        <f t="shared" si="73"/>
        <v>2.7173672533268425</v>
      </c>
    </row>
    <row r="535" spans="1:10" ht="15">
      <c r="A535" s="125">
        <v>467</v>
      </c>
      <c r="B535" s="125">
        <v>4.414619971456597</v>
      </c>
      <c r="C535" s="125">
        <v>6.862370754816697</v>
      </c>
      <c r="D535" s="125">
        <v>8.328160429476092</v>
      </c>
      <c r="E535" s="125">
        <v>10.27822687955171</v>
      </c>
      <c r="F535" s="125">
        <v>14.883795722232568</v>
      </c>
      <c r="G535" s="125">
        <v>20.868705249930233</v>
      </c>
      <c r="H535" s="125">
        <v>29.855197973571077</v>
      </c>
      <c r="I535">
        <f t="shared" si="72"/>
        <v>2.88258415476591</v>
      </c>
      <c r="J535">
        <f t="shared" si="73"/>
        <v>2.723183838744808</v>
      </c>
    </row>
    <row r="536" spans="1:10" ht="15">
      <c r="A536" s="125">
        <v>466</v>
      </c>
      <c r="B536" s="125">
        <v>4.424084004096706</v>
      </c>
      <c r="C536" s="125">
        <v>6.877061576658377</v>
      </c>
      <c r="D536" s="125">
        <v>8.345968952159014</v>
      </c>
      <c r="E536" s="125">
        <v>10.300164676039643</v>
      </c>
      <c r="F536" s="125">
        <v>14.91537605196348</v>
      </c>
      <c r="G536" s="125">
        <v>20.912501184461757</v>
      </c>
      <c r="H536" s="125">
        <v>29.916396112068828</v>
      </c>
      <c r="I536">
        <f t="shared" si="72"/>
        <v>2.8887673400653293</v>
      </c>
      <c r="J536">
        <f t="shared" si="73"/>
        <v>2.7290253739229575</v>
      </c>
    </row>
    <row r="537" spans="1:10" ht="15">
      <c r="A537" s="125">
        <v>465</v>
      </c>
      <c r="B537" s="125">
        <v>4.433588681480382</v>
      </c>
      <c r="C537" s="125">
        <v>6.891815357041335</v>
      </c>
      <c r="D537" s="125">
        <v>8.36385366418152</v>
      </c>
      <c r="E537" s="125">
        <v>10.322196066720512</v>
      </c>
      <c r="F537" s="125">
        <v>14.947089917978031</v>
      </c>
      <c r="G537" s="125">
        <v>20.956479271412377</v>
      </c>
      <c r="H537" s="125">
        <v>29.977839896773382</v>
      </c>
      <c r="I537">
        <f t="shared" si="72"/>
        <v>2.8949771027764615</v>
      </c>
      <c r="J537">
        <f t="shared" si="73"/>
        <v>2.7348920197056525</v>
      </c>
    </row>
    <row r="538" spans="1:10" ht="15">
      <c r="A538" s="125">
        <v>464</v>
      </c>
      <c r="B538" s="125">
        <v>4.4431342658721</v>
      </c>
      <c r="C538" s="125">
        <v>6.906632501062186</v>
      </c>
      <c r="D538" s="125">
        <v>8.381815054650557</v>
      </c>
      <c r="E538" s="125">
        <v>10.344321650193088</v>
      </c>
      <c r="F538" s="125">
        <v>14.978938164161589</v>
      </c>
      <c r="G538" s="125">
        <v>21.00064063650394</v>
      </c>
      <c r="H538" s="125">
        <v>30.039530774131155</v>
      </c>
      <c r="I538">
        <f t="shared" si="72"/>
        <v>2.9012136145896603</v>
      </c>
      <c r="J538">
        <f t="shared" si="73"/>
        <v>2.740783938322527</v>
      </c>
    </row>
    <row r="539" spans="1:10" ht="15">
      <c r="A539" s="125">
        <v>463</v>
      </c>
      <c r="B539" s="125">
        <v>4.452721021796447</v>
      </c>
      <c r="C539" s="125">
        <v>6.921513417296121</v>
      </c>
      <c r="D539" s="125">
        <v>8.399853616861002</v>
      </c>
      <c r="E539" s="125">
        <v>10.366542030157532</v>
      </c>
      <c r="F539" s="125">
        <v>15.01092164148326</v>
      </c>
      <c r="G539" s="125">
        <v>21.04498641464303</v>
      </c>
      <c r="H539" s="125">
        <v>30.101470201672683</v>
      </c>
      <c r="I539">
        <f t="shared" si="72"/>
        <v>2.9074770486769843</v>
      </c>
      <c r="J539">
        <f t="shared" si="73"/>
        <v>2.7467012934034285</v>
      </c>
    </row>
    <row r="540" spans="1:10" ht="15">
      <c r="A540" s="125">
        <v>462</v>
      </c>
      <c r="B540" s="125">
        <v>4.462349216062503</v>
      </c>
      <c r="C540" s="125">
        <v>6.936458517834296</v>
      </c>
      <c r="D540" s="125">
        <v>8.417969848340432</v>
      </c>
      <c r="E540" s="125">
        <v>10.388857815469613</v>
      </c>
      <c r="F540" s="125">
        <v>15.04304120806983</v>
      </c>
      <c r="G540" s="125">
        <v>21.08951775001354</v>
      </c>
      <c r="H540" s="125">
        <v>30.16365964811588</v>
      </c>
      <c r="I540">
        <f t="shared" si="72"/>
        <v>2.9137675797082054</v>
      </c>
      <c r="J540">
        <f t="shared" si="73"/>
        <v>2.7526442499935597</v>
      </c>
    </row>
    <row r="541" spans="1:10" ht="15">
      <c r="A541" s="125">
        <v>461</v>
      </c>
      <c r="B541" s="125">
        <v>4.472019117788545</v>
      </c>
      <c r="C541" s="125">
        <v>6.951468218321666</v>
      </c>
      <c r="D541" s="125">
        <v>8.436164250894622</v>
      </c>
      <c r="E541" s="125">
        <v>10.411269620195817</v>
      </c>
      <c r="F541" s="125">
        <v>15.07529772928075</v>
      </c>
      <c r="G541" s="125">
        <v>21.134235796170586</v>
      </c>
      <c r="H541" s="125">
        <v>30.226100593470527</v>
      </c>
      <c r="I541">
        <f t="shared" si="72"/>
        <v>2.920085383867038</v>
      </c>
      <c r="J541">
        <f t="shared" si="73"/>
        <v>2.7586129745688064</v>
      </c>
    </row>
    <row r="542" spans="1:10" ht="15">
      <c r="A542" s="125">
        <v>460</v>
      </c>
      <c r="B542" s="125">
        <v>4.481730998427069</v>
      </c>
      <c r="C542" s="125">
        <v>6.966542937995339</v>
      </c>
      <c r="D542" s="125">
        <v>8.454437330653489</v>
      </c>
      <c r="E542" s="125">
        <v>10.43377806366896</v>
      </c>
      <c r="F542" s="125">
        <v>15.107692077784051</v>
      </c>
      <c r="G542" s="125">
        <v>21.179141716135327</v>
      </c>
      <c r="H542" s="125">
        <v>30.2887945291438</v>
      </c>
      <c r="I542">
        <f t="shared" si="72"/>
        <v>2.9264306388675703</v>
      </c>
      <c r="J542">
        <f t="shared" si="73"/>
        <v>2.764607635051274</v>
      </c>
    </row>
    <row r="543" spans="1:10" ht="15">
      <c r="A543" s="125">
        <v>459</v>
      </c>
      <c r="B543" s="125">
        <v>4.491485131790142</v>
      </c>
      <c r="C543" s="125">
        <v>6.9816830997234245</v>
      </c>
      <c r="D543" s="125">
        <v>8.47278959811768</v>
      </c>
      <c r="E543" s="125">
        <v>10.45638377054467</v>
      </c>
      <c r="F543" s="125">
        <v>15.140225133633137</v>
      </c>
      <c r="G543" s="125">
        <v>21.224236682491117</v>
      </c>
      <c r="H543" s="125">
        <v>30.351742958046927</v>
      </c>
      <c r="I543">
        <f t="shared" si="72"/>
        <v>2.9328035239709123</v>
      </c>
      <c r="J543">
        <f t="shared" si="73"/>
        <v>2.7706284008250215</v>
      </c>
    </row>
    <row r="544" spans="1:10" ht="15">
      <c r="A544" s="125">
        <v>458</v>
      </c>
      <c r="B544" s="125">
        <v>4.501281794075087</v>
      </c>
      <c r="C544" s="125">
        <v>6.99688913004436</v>
      </c>
      <c r="D544" s="125">
        <v>8.49122156820581</v>
      </c>
      <c r="E544" s="125">
        <v>10.479087370858492</v>
      </c>
      <c r="F544" s="125">
        <v>15.17289778434467</v>
      </c>
      <c r="G544" s="125">
        <v>21.269521877480617</v>
      </c>
      <c r="H544" s="125">
        <v>30.41494739470312</v>
      </c>
      <c r="I544">
        <f t="shared" si="72"/>
        <v>2.9392042200020665</v>
      </c>
      <c r="J544">
        <f t="shared" si="73"/>
        <v>2.776675442752003</v>
      </c>
    </row>
    <row r="545" spans="1:10" ht="15">
      <c r="A545" s="125">
        <v>457</v>
      </c>
      <c r="B545" s="125">
        <v>4.511121263890484</v>
      </c>
      <c r="C545" s="125">
        <v>7.012161459206791</v>
      </c>
      <c r="D545" s="125">
        <v>8.509733760302227</v>
      </c>
      <c r="E545" s="125">
        <v>10.50188950008375</v>
      </c>
      <c r="F545" s="125">
        <v>15.205710924977291</v>
      </c>
      <c r="G545" s="125">
        <v>21.314998493104294</v>
      </c>
      <c r="H545" s="125">
        <v>30.478409365356526</v>
      </c>
      <c r="I545">
        <f t="shared" si="72"/>
        <v>2.9456329093670126</v>
      </c>
      <c r="J545">
        <f t="shared" si="73"/>
        <v>2.78274893318822</v>
      </c>
    </row>
    <row r="546" spans="1:10" ht="15">
      <c r="A546" s="125">
        <v>456</v>
      </c>
      <c r="B546" s="125">
        <v>4.521003822282545</v>
      </c>
      <c r="C546" s="125">
        <v>7.02750052120993</v>
      </c>
      <c r="D546" s="125">
        <v>8.52832669830545</v>
      </c>
      <c r="E546" s="125">
        <v>10.52479079919024</v>
      </c>
      <c r="F546" s="125">
        <v>15.238665458211427</v>
      </c>
      <c r="G546" s="125">
        <v>21.360667731219888</v>
      </c>
      <c r="H546" s="125">
        <v>30.54213040808254</v>
      </c>
      <c r="I546">
        <f t="shared" si="72"/>
        <v>2.9520897760700207</v>
      </c>
      <c r="J546">
        <f t="shared" si="73"/>
        <v>2.7888490460000805</v>
      </c>
    </row>
    <row r="547" spans="1:10" ht="15">
      <c r="A547" s="125">
        <v>455</v>
      </c>
      <c r="B547" s="125">
        <v>4.530929752761805</v>
      </c>
      <c r="C547" s="125">
        <v>7.042906753844477</v>
      </c>
      <c r="D547" s="125">
        <v>8.547000910677236</v>
      </c>
      <c r="E547" s="125">
        <v>10.547791914703529</v>
      </c>
      <c r="F547" s="125">
        <v>15.271762294430129</v>
      </c>
      <c r="G547" s="125">
        <v>21.40653080364328</v>
      </c>
      <c r="H547" s="125">
        <v>30.60611207289911</v>
      </c>
      <c r="I547">
        <f t="shared" si="72"/>
        <v>2.9585750057311917</v>
      </c>
      <c r="J547">
        <f t="shared" si="73"/>
        <v>2.7949759565809837</v>
      </c>
    </row>
    <row r="548" spans="1:10" ht="15">
      <c r="A548" s="125">
        <v>454</v>
      </c>
      <c r="B548" s="125">
        <v>4.540899341330186</v>
      </c>
      <c r="C548" s="125">
        <v>7.05838059873404</v>
      </c>
      <c r="D548" s="125">
        <v>8.565756930492268</v>
      </c>
      <c r="E548" s="125">
        <v>10.57089349876517</v>
      </c>
      <c r="F548" s="125">
        <v>15.305002351800821</v>
      </c>
      <c r="G548" s="125">
        <v>21.45258893225047</v>
      </c>
      <c r="H548" s="125">
        <v>30.670355921879526</v>
      </c>
      <c r="I548">
        <f t="shared" si="72"/>
        <v>2.9650887856042303</v>
      </c>
      <c r="J548">
        <f t="shared" si="73"/>
        <v>2.8011298418681085</v>
      </c>
    </row>
    <row r="549" spans="1:10" ht="15">
      <c r="A549" s="125">
        <v>453</v>
      </c>
      <c r="B549" s="125">
        <v>4.550912876508405</v>
      </c>
      <c r="C549" s="125">
        <v>7.073922501377146</v>
      </c>
      <c r="D549" s="125">
        <v>8.584595295488501</v>
      </c>
      <c r="E549" s="125">
        <v>10.59409620919359</v>
      </c>
      <c r="F549" s="125">
        <v>15.338386556358191</v>
      </c>
      <c r="G549" s="125">
        <v>21.498843349080786</v>
      </c>
      <c r="H549" s="125">
        <v>30.734863529266153</v>
      </c>
      <c r="I549">
        <f t="shared" si="72"/>
        <v>2.971631304594449</v>
      </c>
      <c r="J549">
        <f t="shared" si="73"/>
        <v>2.80731088035944</v>
      </c>
    </row>
    <row r="550" spans="1:10" ht="15">
      <c r="A550" s="125">
        <v>452</v>
      </c>
      <c r="B550" s="125">
        <v>4.56097064936375</v>
      </c>
      <c r="C550" s="125">
        <v>7.0895329111897585</v>
      </c>
      <c r="D550" s="125">
        <v>8.603516548118174</v>
      </c>
      <c r="E550" s="125">
        <v>10.61740070954584</v>
      </c>
      <c r="F550" s="125">
        <v>15.3719158420881</v>
      </c>
      <c r="G550" s="125">
        <v>21.5452952964414</v>
      </c>
      <c r="H550" s="125">
        <v>30.799636481585633</v>
      </c>
      <c r="I550">
        <f t="shared" si="72"/>
        <v>2.978202753277016</v>
      </c>
      <c r="J550">
        <f t="shared" si="73"/>
        <v>2.813519252131012</v>
      </c>
    </row>
    <row r="551" spans="1:10" ht="15">
      <c r="A551" s="125">
        <v>451</v>
      </c>
      <c r="B551" s="125">
        <v>4.571072953538226</v>
      </c>
      <c r="C551" s="125">
        <v>7.105212281548392</v>
      </c>
      <c r="D551" s="125">
        <v>8.622521235599484</v>
      </c>
      <c r="E551" s="125">
        <v>10.640807669180118</v>
      </c>
      <c r="F551" s="125">
        <v>15.40559115101254</v>
      </c>
      <c r="G551" s="125">
        <v>21.59194602701315</v>
      </c>
      <c r="H551" s="125">
        <v>30.864676377765274</v>
      </c>
      <c r="I551">
        <f t="shared" si="72"/>
        <v>2.9848033239154432</v>
      </c>
      <c r="J551">
        <f t="shared" si="73"/>
        <v>2.8197551388543785</v>
      </c>
    </row>
    <row r="552" spans="1:10" ht="15">
      <c r="A552" s="125">
        <v>450</v>
      </c>
      <c r="B552" s="125">
        <v>4.58122008527706</v>
      </c>
      <c r="C552" s="125">
        <v>7.12096106983376</v>
      </c>
      <c r="D552" s="125">
        <v>8.641609909968937</v>
      </c>
      <c r="E552" s="125">
        <v>10.664317763319108</v>
      </c>
      <c r="F552" s="125">
        <v>15.43941343327571</v>
      </c>
      <c r="G552" s="125">
        <v>21.638796803957526</v>
      </c>
      <c r="H552" s="125">
        <v>30.929984829250653</v>
      </c>
      <c r="I552">
        <f t="shared" si="72"/>
        <v>2.991433210480317</v>
      </c>
      <c r="J552">
        <f t="shared" si="73"/>
        <v>2.8260187238143226</v>
      </c>
    </row>
    <row r="553" spans="1:10" ht="15">
      <c r="A553" s="125">
        <v>449</v>
      </c>
      <c r="B553" s="125">
        <v>4.591412343457614</v>
      </c>
      <c r="C553" s="125">
        <v>7.136779737475043</v>
      </c>
      <c r="D553" s="125">
        <v>8.660783128134405</v>
      </c>
      <c r="E553" s="125">
        <v>10.68793167311419</v>
      </c>
      <c r="F553" s="125">
        <v>15.47338364723119</v>
      </c>
      <c r="G553" s="125">
        <v>21.685848901025086</v>
      </c>
      <c r="H553" s="125">
        <v>30.995563460124608</v>
      </c>
      <c r="I553">
        <f t="shared" si="72"/>
        <v>2.9980926086682866</v>
      </c>
      <c r="J553">
        <f t="shared" si="73"/>
        <v>2.832310191926801</v>
      </c>
    </row>
    <row r="554" spans="1:10" ht="15">
      <c r="A554" s="125">
        <v>448</v>
      </c>
      <c r="B554" s="125">
        <v>4.601650029618662</v>
      </c>
      <c r="C554" s="125">
        <v>7.152668749994703</v>
      </c>
      <c r="D554" s="125">
        <v>8.68004145192886</v>
      </c>
      <c r="E554" s="125">
        <v>10.711650085710378</v>
      </c>
      <c r="F554" s="125">
        <v>15.50750275953019</v>
      </c>
      <c r="G554" s="125">
        <v>21.733103602665157</v>
      </c>
      <c r="H554" s="125">
        <v>31.061413907227486</v>
      </c>
      <c r="I554">
        <f t="shared" si="72"/>
        <v>3.0047817159212995</v>
      </c>
      <c r="J554">
        <f t="shared" si="73"/>
        <v>2.838629729757123</v>
      </c>
    </row>
    <row r="555" spans="1:10" ht="15">
      <c r="A555" s="125">
        <v>447</v>
      </c>
      <c r="B555" s="125">
        <v>4.611933447990054</v>
      </c>
      <c r="C555" s="125">
        <v>7.168628577053926</v>
      </c>
      <c r="D555" s="125">
        <v>8.699385448164842</v>
      </c>
      <c r="E555" s="125">
        <v>10.73547369431229</v>
      </c>
      <c r="F555" s="125">
        <v>15.541771745211</v>
      </c>
      <c r="G555" s="125">
        <v>21.780562204136853</v>
      </c>
      <c r="H555" s="125">
        <v>31.12753782027881</v>
      </c>
      <c r="I555">
        <f t="shared" si="72"/>
        <v>3.011500731446095</v>
      </c>
      <c r="J555">
        <f t="shared" si="73"/>
        <v>2.844977525538379</v>
      </c>
    </row>
    <row r="556" spans="1:10" ht="15">
      <c r="A556" s="125">
        <v>446</v>
      </c>
      <c r="B556" s="125">
        <v>4.622262905522803</v>
      </c>
      <c r="C556" s="125">
        <v>7.184659692498655</v>
      </c>
      <c r="D556" s="125">
        <v>8.718815688689633</v>
      </c>
      <c r="E556" s="125">
        <v>10.75940319825082</v>
      </c>
      <c r="F556" s="125">
        <v>15.576191587789541</v>
      </c>
      <c r="G556" s="125">
        <v>21.828226011621535</v>
      </c>
      <c r="H556" s="125">
        <v>31.193936862000072</v>
      </c>
      <c r="I556">
        <f t="shared" si="72"/>
        <v>3.018249856233966</v>
      </c>
      <c r="J556">
        <f t="shared" si="73"/>
        <v>2.8513537691901143</v>
      </c>
    </row>
    <row r="557" spans="1:10" ht="15">
      <c r="A557" s="125">
        <v>445</v>
      </c>
      <c r="B557" s="125">
        <v>4.632638711919545</v>
      </c>
      <c r="C557" s="125">
        <v>7.200762574406235</v>
      </c>
      <c r="D557" s="125">
        <v>8.73833275044119</v>
      </c>
      <c r="E557" s="125">
        <v>10.78343930305078</v>
      </c>
      <c r="F557" s="125">
        <v>15.610763279351069</v>
      </c>
      <c r="G557" s="125">
        <v>21.87609634233658</v>
      </c>
      <c r="H557" s="125">
        <v>31.260612708239115</v>
      </c>
      <c r="I557">
        <f t="shared" si="72"/>
        <v>3.0250292930807787</v>
      </c>
      <c r="J557">
        <f t="shared" si="73"/>
        <v>2.8577586523372562</v>
      </c>
    </row>
    <row r="558" spans="1:10" ht="15">
      <c r="A558" s="125">
        <v>444</v>
      </c>
      <c r="B558" s="125">
        <v>4.643061179665437</v>
      </c>
      <c r="C558" s="125">
        <v>7.216937705132689</v>
      </c>
      <c r="D558" s="125">
        <v>8.757937215504787</v>
      </c>
      <c r="E558" s="125">
        <v>10.80758272049943</v>
      </c>
      <c r="F558" s="125">
        <v>15.645487820643151</v>
      </c>
      <c r="G558" s="125">
        <v>21.924174524650585</v>
      </c>
      <c r="H558" s="125">
        <v>31.32756704809585</v>
      </c>
      <c r="I558">
        <f t="shared" si="72"/>
        <v>3.0318392466072672</v>
      </c>
      <c r="J558">
        <f t="shared" si="73"/>
        <v>2.8641923683292925</v>
      </c>
    </row>
    <row r="559" spans="1:10" ht="15">
      <c r="A559" s="125">
        <v>443</v>
      </c>
      <c r="B559" s="125">
        <v>4.653530624059455</v>
      </c>
      <c r="C559" s="125">
        <v>7.2331855713606386</v>
      </c>
      <c r="D559" s="125">
        <v>8.777629671170425</v>
      </c>
      <c r="E559" s="125">
        <v>10.83183416871588</v>
      </c>
      <c r="F559" s="125">
        <v>15.68036622116975</v>
      </c>
      <c r="G559" s="125">
        <v>21.972461898199978</v>
      </c>
      <c r="H559" s="125">
        <v>31.39480158404915</v>
      </c>
      <c r="I559">
        <f t="shared" si="72"/>
        <v>3.0386799232796027</v>
      </c>
      <c r="J559">
        <f t="shared" si="73"/>
        <v>2.870655112259713</v>
      </c>
    </row>
    <row r="560" spans="1:10" ht="15">
      <c r="A560" s="125">
        <v>442</v>
      </c>
      <c r="B560" s="125">
        <v>4.664047363246116</v>
      </c>
      <c r="C560" s="125">
        <v>7.2495066641478445</v>
      </c>
      <c r="D560" s="125">
        <v>8.797410709991063</v>
      </c>
      <c r="E560" s="125">
        <v>10.856194372221472</v>
      </c>
      <c r="F560" s="125">
        <v>15.71539949928658</v>
      </c>
      <c r="G560" s="125">
        <v>22.02095981400717</v>
      </c>
      <c r="H560" s="125">
        <v>31.462318032085506</v>
      </c>
      <c r="I560">
        <f t="shared" si="72"/>
        <v>3.045551531430237</v>
      </c>
      <c r="J560">
        <f t="shared" si="73"/>
        <v>2.8771470809857114</v>
      </c>
    </row>
    <row r="561" spans="1:10" ht="15">
      <c r="A561" s="125">
        <v>441</v>
      </c>
      <c r="B561" s="125">
        <v>4.67461171824764</v>
      </c>
      <c r="C561" s="125">
        <v>7.265901478976411</v>
      </c>
      <c r="D561" s="125">
        <v>8.817280929841536</v>
      </c>
      <c r="E561" s="125">
        <v>10.88066406201101</v>
      </c>
      <c r="F561" s="125">
        <v>15.75058868229767</v>
      </c>
      <c r="G561" s="125">
        <v>22.0696696346</v>
      </c>
      <c r="H561" s="125">
        <v>31.530118121828785</v>
      </c>
      <c r="I561">
        <f t="shared" si="72"/>
        <v>3.0524542812790374</v>
      </c>
      <c r="J561">
        <f t="shared" si="73"/>
        <v>2.8836684731481608</v>
      </c>
    </row>
    <row r="562" spans="1:10" ht="15">
      <c r="A562" s="125">
        <v>440</v>
      </c>
      <c r="B562" s="125">
        <v>4.685224012996534</v>
      </c>
      <c r="C562" s="125">
        <v>7.2823705158026835</v>
      </c>
      <c r="D562" s="125">
        <v>8.837240933978334</v>
      </c>
      <c r="E562" s="125">
        <v>10.905243975625062</v>
      </c>
      <c r="F562" s="125">
        <v>15.785934806553271</v>
      </c>
      <c r="G562" s="125">
        <v>22.118592734132807</v>
      </c>
      <c r="H562" s="125">
        <v>31.598203596671606</v>
      </c>
      <c r="I562">
        <f t="shared" si="72"/>
        <v>3.059388384954699</v>
      </c>
      <c r="J562">
        <f t="shared" si="73"/>
        <v>2.8902194891918525</v>
      </c>
    </row>
    <row r="563" spans="1:10" ht="15">
      <c r="A563" s="125">
        <v>439</v>
      </c>
      <c r="B563" s="125">
        <v>4.6958845743686375</v>
      </c>
      <c r="C563" s="125">
        <v>7.2989142791077635</v>
      </c>
      <c r="D563" s="125">
        <v>8.857291331100186</v>
      </c>
      <c r="E563" s="125">
        <v>10.929934857223113</v>
      </c>
      <c r="F563" s="125">
        <v>15.821438917548862</v>
      </c>
      <c r="G563" s="125">
        <v>22.16773049850896</v>
      </c>
      <c r="H563" s="125">
        <v>31.666576213908225</v>
      </c>
      <c r="I563">
        <f t="shared" si="72"/>
        <v>3.0663540565164555</v>
      </c>
      <c r="J563">
        <f t="shared" si="73"/>
        <v>2.8968003313860198</v>
      </c>
    </row>
    <row r="564" spans="1:10" ht="15">
      <c r="A564" s="125">
        <v>438</v>
      </c>
      <c r="B564" s="125">
        <v>4.706593732216609</v>
      </c>
      <c r="C564" s="125">
        <v>7.315533277948766</v>
      </c>
      <c r="D564" s="125">
        <v>8.877432735409409</v>
      </c>
      <c r="E564" s="125">
        <v>10.954737457657751</v>
      </c>
      <c r="F564" s="125">
        <v>15.857102070025682</v>
      </c>
      <c r="G564" s="125">
        <v>22.21708432550493</v>
      </c>
      <c r="H564" s="125">
        <v>31.73523774486868</v>
      </c>
      <c r="I564">
        <f t="shared" si="72"/>
        <v>3.07335151197609</v>
      </c>
      <c r="J564">
        <f t="shared" si="73"/>
        <v>2.903411203845135</v>
      </c>
    </row>
    <row r="565" spans="1:10" ht="15">
      <c r="A565" s="125">
        <v>437</v>
      </c>
      <c r="B565" s="125">
        <v>4.717351819403857</v>
      </c>
      <c r="C565" s="125">
        <v>7.332228026010745</v>
      </c>
      <c r="D565" s="125">
        <v>8.89766576667415</v>
      </c>
      <c r="E565" s="125">
        <v>10.979652534549915</v>
      </c>
      <c r="F565" s="125">
        <v>15.89292532807241</v>
      </c>
      <c r="G565" s="125">
        <v>22.266655624895883</v>
      </c>
      <c r="H565" s="125">
        <v>31.804189975054673</v>
      </c>
      <c r="I565">
        <f t="shared" si="72"/>
        <v>3.080380969320238</v>
      </c>
      <c r="J565">
        <f t="shared" si="73"/>
        <v>2.9100523125499973</v>
      </c>
    </row>
    <row r="566" spans="1:10" ht="15">
      <c r="A566" s="125">
        <v>436</v>
      </c>
      <c r="B566" s="125">
        <v>4.728159171838967</v>
      </c>
      <c r="C566" s="125">
        <v>7.348999041659326</v>
      </c>
      <c r="D566" s="125">
        <v>8.917991050291443</v>
      </c>
      <c r="E566" s="125">
        <v>11.004680852364993</v>
      </c>
      <c r="F566" s="125">
        <v>15.92890976522823</v>
      </c>
      <c r="G566" s="125">
        <v>22.31644581858286</v>
      </c>
      <c r="H566" s="125">
        <v>31.87343470427682</v>
      </c>
      <c r="I566">
        <f t="shared" si="72"/>
        <v>3.087442648533004</v>
      </c>
      <c r="J566">
        <f t="shared" si="73"/>
        <v>2.9167238653691054</v>
      </c>
    </row>
    <row r="567" spans="1:10" ht="15">
      <c r="A567" s="125">
        <v>435</v>
      </c>
      <c r="B567" s="125">
        <v>4.739016128510577</v>
      </c>
      <c r="C567" s="125">
        <v>7.365846847994067</v>
      </c>
      <c r="D567" s="125">
        <v>8.938409217351108</v>
      </c>
      <c r="E567" s="125">
        <v>11.0298231824901</v>
      </c>
      <c r="F567" s="125">
        <v>15.965056464587294</v>
      </c>
      <c r="G567" s="125">
        <v>22.366456340721623</v>
      </c>
      <c r="H567" s="125">
        <v>31.942973746793527</v>
      </c>
      <c r="I567">
        <f t="shared" si="72"/>
        <v>3.094536771618888</v>
      </c>
      <c r="J567">
        <f t="shared" si="73"/>
        <v>2.923426072080332</v>
      </c>
    </row>
    <row r="568" spans="1:10" ht="15">
      <c r="A568" s="125">
        <v>434</v>
      </c>
      <c r="B568" s="125">
        <v>4.74992303152274</v>
      </c>
      <c r="C568" s="125">
        <v>7.38277197290255</v>
      </c>
      <c r="D568" s="125">
        <v>8.958920904700555</v>
      </c>
      <c r="E568" s="125">
        <v>11.055080303312343</v>
      </c>
      <c r="F568" s="125">
        <v>16.00136651890446</v>
      </c>
      <c r="G568" s="125">
        <v>22.41668863785301</v>
      </c>
      <c r="H568" s="125">
        <v>32.012808931451346</v>
      </c>
      <c r="I568">
        <f t="shared" si="72"/>
        <v>3.1016635626260283</v>
      </c>
      <c r="J568">
        <f t="shared" si="73"/>
        <v>2.9301591443928854</v>
      </c>
    </row>
    <row r="569" spans="1:10" ht="15">
      <c r="A569" s="125">
        <v>433</v>
      </c>
      <c r="B569" s="125">
        <v>4.760880226130776</v>
      </c>
      <c r="C569" s="125">
        <v>7.399774949115208</v>
      </c>
      <c r="D569" s="125">
        <v>8.97952675501046</v>
      </c>
      <c r="E569" s="125">
        <v>11.08045300029814</v>
      </c>
      <c r="F569" s="125">
        <v>16.03784103070259</v>
      </c>
      <c r="G569" s="125">
        <v>22.46714416903495</v>
      </c>
      <c r="H569" s="125">
        <v>32.08294210182693</v>
      </c>
      <c r="I569">
        <f t="shared" si="72"/>
        <v>3.1088232476697644</v>
      </c>
      <c r="J569">
        <f t="shared" si="73"/>
        <v>2.9369232959695895</v>
      </c>
    </row>
    <row r="570" spans="1:10" ht="15">
      <c r="A570" s="125">
        <v>432</v>
      </c>
      <c r="B570" s="125">
        <v>4.771888060777626</v>
      </c>
      <c r="C570" s="125">
        <v>7.416856314260906</v>
      </c>
      <c r="D570" s="125">
        <v>9.000227416841314</v>
      </c>
      <c r="E570" s="125">
        <v>11.105942066073611</v>
      </c>
      <c r="F570" s="125">
        <v>16.0744811123811</v>
      </c>
      <c r="G570" s="125">
        <v>22.51782440597623</v>
      </c>
      <c r="H570" s="125">
        <v>32.15337511637065</v>
      </c>
      <c r="I570">
        <f t="shared" si="72"/>
        <v>3.1160160549565292</v>
      </c>
      <c r="J570">
        <f t="shared" si="73"/>
        <v>2.9437187424494597</v>
      </c>
    </row>
    <row r="571" spans="1:10" ht="15">
      <c r="A571" s="125">
        <v>431</v>
      </c>
      <c r="B571" s="125">
        <v>4.782946887130686</v>
      </c>
      <c r="C571" s="125">
        <v>7.434016610923302</v>
      </c>
      <c r="D571" s="125">
        <v>9.021023544710925</v>
      </c>
      <c r="E571" s="125">
        <v>11.13154830050609</v>
      </c>
      <c r="F571" s="125">
        <v>16.11128788632606</v>
      </c>
      <c r="G571" s="125">
        <v>22.56873083317191</v>
      </c>
      <c r="H571" s="125">
        <v>32.2241098485517</v>
      </c>
      <c r="I571">
        <f t="shared" si="72"/>
        <v>3.1232422148080707</v>
      </c>
      <c r="J571">
        <f t="shared" si="73"/>
        <v>2.950545701470602</v>
      </c>
    </row>
    <row r="572" spans="1:10" ht="15">
      <c r="A572" s="125">
        <v>430</v>
      </c>
      <c r="B572" s="125">
        <v>4.79405706011919</v>
      </c>
      <c r="C572" s="125">
        <v>7.451256386697962</v>
      </c>
      <c r="D572" s="125">
        <v>9.041915799162844</v>
      </c>
      <c r="E572" s="125">
        <v>11.15727251078677</v>
      </c>
      <c r="F572" s="125">
        <v>16.148262485021707</v>
      </c>
      <c r="G572" s="125">
        <v>22.61986494804043</v>
      </c>
      <c r="H572" s="125">
        <v>32.295148187005005</v>
      </c>
      <c r="I572">
        <f t="shared" si="72"/>
        <v>3.130501959686012</v>
      </c>
      <c r="J572">
        <f t="shared" si="73"/>
        <v>2.957404392693426</v>
      </c>
    </row>
    <row r="573" spans="1:10" ht="15">
      <c r="A573" s="125">
        <v>429</v>
      </c>
      <c r="B573" s="125">
        <v>4.805218937972085</v>
      </c>
      <c r="C573" s="125">
        <v>7.468576194250296</v>
      </c>
      <c r="D573" s="125">
        <v>9.06290484683569</v>
      </c>
      <c r="E573" s="125">
        <v>11.18311551151437</v>
      </c>
      <c r="F573" s="125">
        <v>16.1854060511635</v>
      </c>
      <c r="G573" s="125">
        <v>22.67122826106239</v>
      </c>
      <c r="H573" s="125">
        <v>32.36649203567951</v>
      </c>
      <c r="I573">
        <f t="shared" si="72"/>
        <v>3.137795524216755</v>
      </c>
      <c r="J573">
        <f t="shared" si="73"/>
        <v>2.9642950378241837</v>
      </c>
    </row>
    <row r="574" spans="1:10" ht="15">
      <c r="A574" s="125">
        <v>428</v>
      </c>
      <c r="B574" s="125">
        <v>4.816432882256437</v>
      </c>
      <c r="C574" s="125">
        <v>7.485976591374269</v>
      </c>
      <c r="D574" s="125">
        <v>9.08399136053348</v>
      </c>
      <c r="E574" s="125">
        <v>11.2090781247801</v>
      </c>
      <c r="F574" s="125">
        <v>16.2227197377726</v>
      </c>
      <c r="G574" s="125">
        <v>22.722822295921272</v>
      </c>
      <c r="H574" s="125">
        <v>32.438143313988526</v>
      </c>
      <c r="I574">
        <f t="shared" si="72"/>
        <v>3.1451231452167328</v>
      </c>
      <c r="J574">
        <f t="shared" si="73"/>
        <v>2.9712178606388355</v>
      </c>
    </row>
    <row r="575" spans="1:10" ht="15">
      <c r="A575" s="125">
        <v>427</v>
      </c>
      <c r="B575" s="125">
        <v>4.827699257916391</v>
      </c>
      <c r="C575" s="125">
        <v>7.503458141051951</v>
      </c>
      <c r="D575" s="125">
        <v>9.10517601929693</v>
      </c>
      <c r="E575" s="125">
        <v>11.235161180253657</v>
      </c>
      <c r="F575" s="125">
        <v>16.260204708311957</v>
      </c>
      <c r="G575" s="125">
        <v>22.774648589645867</v>
      </c>
      <c r="H575" s="125">
        <v>32.51010395696141</v>
      </c>
      <c r="I575">
        <f t="shared" si="72"/>
        <v>3.1524850617180133</v>
      </c>
      <c r="J575">
        <f t="shared" si="73"/>
        <v>2.9781730870072596</v>
      </c>
    </row>
    <row r="576" spans="1:10" ht="15">
      <c r="A576" s="125">
        <v>426</v>
      </c>
      <c r="B576" s="125">
        <v>4.839018433312674</v>
      </c>
      <c r="C576" s="125">
        <v>7.521021411513882</v>
      </c>
      <c r="D576" s="125">
        <v>9.126459508475707</v>
      </c>
      <c r="E576" s="125">
        <v>11.261365515270517</v>
      </c>
      <c r="F576" s="125">
        <v>16.29786213680395</v>
      </c>
      <c r="G576" s="125">
        <v>22.826708692754423</v>
      </c>
      <c r="H576" s="125">
        <v>32.5823759153972</v>
      </c>
      <c r="I576">
        <f t="shared" si="72"/>
        <v>3.1598815149942667</v>
      </c>
      <c r="J576">
        <f t="shared" si="73"/>
        <v>2.985160944917786</v>
      </c>
    </row>
    <row r="577" spans="1:10" ht="15">
      <c r="A577" s="125">
        <v>425</v>
      </c>
      <c r="B577" s="125">
        <v>4.850390780262617</v>
      </c>
      <c r="C577" s="125">
        <v>7.538666976300291</v>
      </c>
      <c r="D577" s="125">
        <v>9.147842519801722</v>
      </c>
      <c r="E577" s="125">
        <v>11.28769197492034</v>
      </c>
      <c r="F577" s="125">
        <v>16.335693207949546</v>
      </c>
      <c r="G577" s="125">
        <v>22.879004169400776</v>
      </c>
      <c r="H577" s="125">
        <v>32.65496115601987</v>
      </c>
      <c r="I577">
        <f t="shared" si="72"/>
        <v>3.167312748587098</v>
      </c>
      <c r="J577">
        <f t="shared" si="73"/>
        <v>2.992181664502094</v>
      </c>
    </row>
    <row r="578" spans="1:10" ht="15">
      <c r="A578" s="125">
        <v>424</v>
      </c>
      <c r="B578" s="125">
        <v>4.861816674080808</v>
      </c>
      <c r="C578" s="125">
        <v>7.556395414323176</v>
      </c>
      <c r="D578" s="125">
        <v>9.169325751463445</v>
      </c>
      <c r="E578" s="125">
        <v>11.31414141213666</v>
      </c>
      <c r="F578" s="125">
        <v>16.37369911724914</v>
      </c>
      <c r="G578" s="125">
        <v>22.931536597522282</v>
      </c>
      <c r="H578" s="125">
        <v>32.72786166163541</v>
      </c>
      <c r="I578">
        <f t="shared" si="72"/>
        <v>3.1747790083327474</v>
      </c>
      <c r="J578">
        <f t="shared" si="73"/>
        <v>2.9992354780604473</v>
      </c>
    </row>
    <row r="579" spans="1:10" ht="15">
      <c r="A579" s="125">
        <v>423</v>
      </c>
      <c r="B579" s="125">
        <v>4.87329649362026</v>
      </c>
      <c r="C579" s="125">
        <v>7.574207309929227</v>
      </c>
      <c r="D579" s="125">
        <v>9.190909908181228</v>
      </c>
      <c r="E579" s="125">
        <v>11.34071468778778</v>
      </c>
      <c r="F579" s="125">
        <v>16.41188107112497</v>
      </c>
      <c r="G579" s="125">
        <v>22.984307568989717</v>
      </c>
      <c r="H579" s="125">
        <v>32.8010794312906</v>
      </c>
      <c r="I579">
        <f aca="true" t="shared" si="74" ref="I579:I642">2*(ATAN((23.5/2)/A579)*180/PI())</f>
        <v>3.182280542389175</v>
      </c>
      <c r="J579">
        <f aca="true" t="shared" si="75" ref="J579:J642">2*(ATAN((22.2/2)/A579)*180/PI())</f>
        <v>3.0063226200872974</v>
      </c>
    </row>
    <row r="580" spans="1:10" ht="15">
      <c r="A580" s="125">
        <v>422</v>
      </c>
      <c r="B580" s="125">
        <v>4.88483062131419</v>
      </c>
      <c r="C580" s="125">
        <v>7.5921032529636845</v>
      </c>
      <c r="D580" s="125">
        <v>9.212595701283714</v>
      </c>
      <c r="E580" s="125">
        <v>11.367412670768953</v>
      </c>
      <c r="F580" s="125">
        <v>16.450240287045233</v>
      </c>
      <c r="G580" s="125">
        <v>23.037318689758973</v>
      </c>
      <c r="H580" s="125">
        <v>32.874616480433765</v>
      </c>
      <c r="I580">
        <f t="shared" si="74"/>
        <v>3.1898176012635258</v>
      </c>
      <c r="J580">
        <f t="shared" si="75"/>
        <v>3.013443327297239</v>
      </c>
    </row>
    <row r="581" spans="1:10" ht="15">
      <c r="A581" s="125">
        <v>421</v>
      </c>
      <c r="B581" s="125">
        <v>4.896419443218378</v>
      </c>
      <c r="C581" s="125">
        <v>7.61008383883504</v>
      </c>
      <c r="D581" s="125">
        <v>9.2343838487853</v>
      </c>
      <c r="E581" s="125">
        <v>11.394236238095843</v>
      </c>
      <c r="F581" s="125">
        <v>16.488777993649865</v>
      </c>
      <c r="G581" s="125">
        <v>23.090571580024807</v>
      </c>
      <c r="H581" s="125">
        <v>32.94847484107709</v>
      </c>
      <c r="I581">
        <f t="shared" si="74"/>
        <v>3.197390437839988</v>
      </c>
      <c r="J581">
        <f t="shared" si="75"/>
        <v>3.0205978386513483</v>
      </c>
    </row>
    <row r="582" spans="1:10" ht="15">
      <c r="A582" s="125">
        <v>420</v>
      </c>
      <c r="B582" s="125">
        <v>4.90806334905415</v>
      </c>
      <c r="C582" s="125">
        <v>7.628149668580708</v>
      </c>
      <c r="D582" s="125">
        <v>9.256275075464702</v>
      </c>
      <c r="E582" s="125">
        <v>11.421186274999293</v>
      </c>
      <c r="F582" s="125">
        <v>16.527495430878</v>
      </c>
      <c r="G582" s="125">
        <v>23.14406787437665</v>
      </c>
      <c r="H582" s="125">
        <v>33.02265656196109</v>
      </c>
      <c r="I582">
        <f t="shared" si="74"/>
        <v>3.204999307408046</v>
      </c>
      <c r="J582">
        <f t="shared" si="75"/>
        <v>3.0277863953838833</v>
      </c>
    </row>
    <row r="583" spans="1:10" ht="15">
      <c r="A583" s="125">
        <v>419</v>
      </c>
      <c r="B583" s="125">
        <v>4.9197627322519475</v>
      </c>
      <c r="C583" s="125">
        <v>7.646301348933588</v>
      </c>
      <c r="D583" s="125">
        <v>9.278270112944618</v>
      </c>
      <c r="E583" s="125">
        <v>11.448263675021359</v>
      </c>
      <c r="F583" s="125">
        <v>16.566393850097207</v>
      </c>
      <c r="G583" s="125">
        <v>23.197809221956184</v>
      </c>
      <c r="H583" s="125">
        <v>33.0971637087207</v>
      </c>
      <c r="I583">
        <f t="shared" si="74"/>
        <v>3.212644467691135</v>
      </c>
      <c r="J583">
        <f t="shared" si="75"/>
        <v>3.035009241029377</v>
      </c>
    </row>
    <row r="584" spans="1:10" ht="15">
      <c r="A584" s="125">
        <v>418</v>
      </c>
      <c r="B584" s="125">
        <v>4.93151798999553</v>
      </c>
      <c r="C584" s="125">
        <v>7.66453949238959</v>
      </c>
      <c r="D584" s="125">
        <v>9.300369699772524</v>
      </c>
      <c r="E584" s="125">
        <v>11.47546934011283</v>
      </c>
      <c r="F584" s="125">
        <v>16.605474514234512</v>
      </c>
      <c r="G584" s="125">
        <v>23.251797286617208</v>
      </c>
      <c r="H584" s="125">
        <v>33.17199836405341</v>
      </c>
      <c r="I584">
        <f t="shared" si="74"/>
        <v>3.2203261788757174</v>
      </c>
      <c r="J584">
        <f t="shared" si="75"/>
        <v>3.042266621450111</v>
      </c>
    </row>
    <row r="585" spans="1:10" ht="15">
      <c r="A585" s="125">
        <v>417</v>
      </c>
      <c r="B585" s="125">
        <v>4.943329523266826</v>
      </c>
      <c r="C585" s="125">
        <v>7.682864717276111</v>
      </c>
      <c r="D585" s="125">
        <v>9.322574581502622</v>
      </c>
      <c r="E585" s="125">
        <v>11.50280418073198</v>
      </c>
      <c r="F585" s="125">
        <v>16.64473869790911</v>
      </c>
      <c r="G585" s="125">
        <v>23.30603374708749</v>
      </c>
      <c r="H585" s="125">
        <v>33.247162627889274</v>
      </c>
      <c r="I585">
        <f t="shared" si="74"/>
        <v>3.2280447036407613</v>
      </c>
      <c r="J585">
        <f t="shared" si="75"/>
        <v>3.0495587848639882</v>
      </c>
    </row>
    <row r="586" spans="1:10" ht="15">
      <c r="A586" s="125">
        <v>416</v>
      </c>
      <c r="B586" s="125">
        <v>4.955197736891394</v>
      </c>
      <c r="C586" s="125">
        <v>7.701277647821507</v>
      </c>
      <c r="D586" s="125">
        <v>9.3448855107789</v>
      </c>
      <c r="E586" s="125">
        <v>11.53026911594472</v>
      </c>
      <c r="F586" s="125">
        <v>16.684187687567036</v>
      </c>
      <c r="G586" s="125">
        <v>23.360520297132634</v>
      </c>
      <c r="H586" s="125">
        <v>33.322658617562894</v>
      </c>
      <c r="I586">
        <f t="shared" si="74"/>
        <v>3.235800307187657</v>
      </c>
      <c r="J586">
        <f t="shared" si="75"/>
        <v>3.0568859818728047</v>
      </c>
    </row>
    <row r="587" spans="1:10" ht="15">
      <c r="A587" s="125">
        <v>415</v>
      </c>
      <c r="B587" s="125">
        <v>4.967123039584583</v>
      </c>
      <c r="C587" s="125">
        <v>7.7197789142255395</v>
      </c>
      <c r="D587" s="125">
        <v>9.367303247419478</v>
      </c>
      <c r="E587" s="125">
        <v>11.557865073526312</v>
      </c>
      <c r="F587" s="125">
        <v>16.72382278161757</v>
      </c>
      <c r="G587" s="125">
        <v>23.4152586457223</v>
      </c>
      <c r="H587" s="125">
        <v>33.398488467987235</v>
      </c>
      <c r="I587">
        <f t="shared" si="74"/>
        <v>3.243593257270551</v>
      </c>
      <c r="J587">
        <f t="shared" si="75"/>
        <v>3.0642484654909325</v>
      </c>
    </row>
    <row r="588" spans="1:10" ht="15">
      <c r="A588" s="125">
        <v>414</v>
      </c>
      <c r="B588" s="125">
        <v>4.979105843998312</v>
      </c>
      <c r="C588" s="125">
        <v>7.73836915273084</v>
      </c>
      <c r="D588" s="125">
        <v>9.38982855850205</v>
      </c>
      <c r="E588" s="125">
        <v>11.585592990064322</v>
      </c>
      <c r="F588" s="125">
        <v>16.763645290571553</v>
      </c>
      <c r="G588" s="125">
        <v>23.4702505171983</v>
      </c>
      <c r="H588" s="125">
        <v>33.47465433182975</v>
      </c>
      <c r="I588">
        <f t="shared" si="74"/>
        <v>3.251423824227138</v>
      </c>
      <c r="J588">
        <f t="shared" si="75"/>
        <v>3.071646491174413</v>
      </c>
    </row>
    <row r="589" spans="1:10" ht="15">
      <c r="A589" s="125">
        <v>413</v>
      </c>
      <c r="B589" s="125">
        <v>4.991146566768557</v>
      </c>
      <c r="C589" s="125">
        <v>7.757049005695411</v>
      </c>
      <c r="D589" s="125">
        <v>9.412462218450601</v>
      </c>
      <c r="E589" s="125">
        <v>11.613453811063161</v>
      </c>
      <c r="F589" s="125">
        <v>16.803656537181684</v>
      </c>
      <c r="G589" s="125">
        <v>23.525497651445168</v>
      </c>
      <c r="H589" s="125">
        <v>33.5511583796901</v>
      </c>
      <c r="I589">
        <f t="shared" si="74"/>
        <v>3.259292281009879</v>
      </c>
      <c r="J589">
        <f t="shared" si="75"/>
        <v>3.079080316850476</v>
      </c>
    </row>
    <row r="590" spans="1:10" ht="15">
      <c r="A590" s="125">
        <v>412</v>
      </c>
      <c r="B590" s="125">
        <v>5.003245628563527</v>
      </c>
      <c r="C590" s="125">
        <v>7.775819121666143</v>
      </c>
      <c r="D590" s="125">
        <v>9.435205009123374</v>
      </c>
      <c r="E590" s="125">
        <v>11.641448491050078</v>
      </c>
      <c r="F590" s="125">
        <v>16.843857856584624</v>
      </c>
      <c r="G590" s="125">
        <v>23.581001804062808</v>
      </c>
      <c r="H590" s="125">
        <v>33.62800280028033</v>
      </c>
      <c r="I590">
        <f t="shared" si="74"/>
        <v>3.26719890321769</v>
      </c>
      <c r="J590">
        <f t="shared" si="75"/>
        <v>3.0865502029474854</v>
      </c>
    </row>
    <row r="591" spans="1:10" ht="15">
      <c r="A591" s="125">
        <v>411</v>
      </c>
      <c r="B591" s="125">
        <v>5.01540345413251</v>
      </c>
      <c r="C591" s="125">
        <v>7.79468015545343</v>
      </c>
      <c r="D591" s="125">
        <v>9.458057719902067</v>
      </c>
      <c r="E591" s="125">
        <v>11.669577993682681</v>
      </c>
      <c r="F591" s="125">
        <v>16.88425059644517</v>
      </c>
      <c r="G591" s="125">
        <v>23.636764746541452</v>
      </c>
      <c r="H591" s="125">
        <v>33.70518980060681</v>
      </c>
      <c r="I591">
        <f t="shared" si="74"/>
        <v>3.275143969128077</v>
      </c>
      <c r="J591">
        <f t="shared" si="75"/>
        <v>3.094056412425324</v>
      </c>
    </row>
    <row r="592" spans="1:10" ht="15">
      <c r="A592" s="125">
        <v>410</v>
      </c>
      <c r="B592" s="125">
        <v>5.027620472355474</v>
      </c>
      <c r="C592" s="125">
        <v>7.813632768206842</v>
      </c>
      <c r="D592" s="125">
        <v>9.481021147782354</v>
      </c>
      <c r="E592" s="125">
        <v>11.69784329185792</v>
      </c>
      <c r="F592" s="125">
        <v>16.9248361171024</v>
      </c>
      <c r="G592" s="125">
        <v>23.692788266438882</v>
      </c>
      <c r="H592" s="125">
        <v>33.78272160615445</v>
      </c>
      <c r="I592">
        <f t="shared" si="74"/>
        <v>3.283127759729756</v>
      </c>
      <c r="J592">
        <f t="shared" si="75"/>
        <v>3.101599210806221</v>
      </c>
    </row>
    <row r="593" spans="1:10" ht="15">
      <c r="A593" s="125">
        <v>409</v>
      </c>
      <c r="B593" s="125">
        <v>5.039897116293358</v>
      </c>
      <c r="C593" s="125">
        <v>7.832677627491899</v>
      </c>
      <c r="D593" s="125">
        <v>9.504096097465672</v>
      </c>
      <c r="E593" s="125">
        <v>11.726245367822749</v>
      </c>
      <c r="F593" s="125">
        <v>16.965615791717877</v>
      </c>
      <c r="G593" s="125">
        <v>23.74907416756007</v>
      </c>
      <c r="H593" s="125">
        <v>33.86060046107297</v>
      </c>
      <c r="I593">
        <f t="shared" si="74"/>
        <v>3.2911505587557373</v>
      </c>
      <c r="J593">
        <f t="shared" si="75"/>
        <v>3.109178866206028</v>
      </c>
    </row>
    <row r="594" spans="1:10" ht="15">
      <c r="A594" s="125">
        <v>408</v>
      </c>
      <c r="B594" s="125">
        <v>5.052233823239111</v>
      </c>
      <c r="C594" s="125">
        <v>7.8518154073679645</v>
      </c>
      <c r="D594" s="125">
        <v>9.527283381452353</v>
      </c>
      <c r="E594" s="125">
        <v>11.754785213286272</v>
      </c>
      <c r="F594" s="125">
        <v>17.006591006425847</v>
      </c>
      <c r="G594" s="125">
        <v>23.80562427013912</v>
      </c>
      <c r="H594" s="125">
        <v>33.93882862836539</v>
      </c>
      <c r="I594">
        <f t="shared" si="74"/>
        <v>3.299212652716907</v>
      </c>
      <c r="J594">
        <f t="shared" si="75"/>
        <v>3.116795649365959</v>
      </c>
    </row>
    <row r="595" spans="1:10" ht="15">
      <c r="A595" s="125">
        <v>407</v>
      </c>
      <c r="B595" s="125">
        <v>5.064631034769484</v>
      </c>
      <c r="C595" s="125">
        <v>7.871046788467276</v>
      </c>
      <c r="D595" s="125">
        <v>9.55058382013615</v>
      </c>
      <c r="E595" s="125">
        <v>11.78346382953354</v>
      </c>
      <c r="F595" s="125">
        <v>17.04776316048563</v>
      </c>
      <c r="G595" s="125">
        <v>23.862440411023655</v>
      </c>
      <c r="H595" s="125">
        <v>34.017408390078494</v>
      </c>
      <c r="I595">
        <f t="shared" si="74"/>
        <v>3.3073143309360913</v>
      </c>
      <c r="J595">
        <f t="shared" si="75"/>
        <v>3.124449833684796</v>
      </c>
    </row>
    <row r="596" spans="1:10" ht="15">
      <c r="A596" s="125">
        <v>406</v>
      </c>
      <c r="B596" s="125">
        <v>5.077089196797585</v>
      </c>
      <c r="C596" s="125">
        <v>7.890372458075126</v>
      </c>
      <c r="D596" s="125">
        <v>9.57399824190004</v>
      </c>
      <c r="E596" s="125">
        <v>11.812282227541</v>
      </c>
      <c r="F596" s="125">
        <v>17.089133666436048</v>
      </c>
      <c r="G596" s="125">
        <v>23.919524443861558</v>
      </c>
      <c r="H596" s="125">
        <v>34.09634204749582</v>
      </c>
      <c r="I596">
        <f t="shared" si="74"/>
        <v>3.315455885582631</v>
      </c>
      <c r="J596">
        <f t="shared" si="75"/>
        <v>3.1321416952515673</v>
      </c>
    </row>
    <row r="597" spans="1:10" ht="15">
      <c r="A597" s="125">
        <v>405</v>
      </c>
      <c r="B597" s="125">
        <v>5.089608759626191</v>
      </c>
      <c r="C597" s="125">
        <v>7.909793110211226</v>
      </c>
      <c r="D597" s="125">
        <v>9.597527483213524</v>
      </c>
      <c r="E597" s="125">
        <v>11.841241428093609</v>
      </c>
      <c r="F597" s="125">
        <v>17.13070395025215</v>
      </c>
      <c r="G597" s="125">
        <v>23.97687823929035</v>
      </c>
      <c r="H597" s="125">
        <v>34.17563192133264</v>
      </c>
      <c r="I597">
        <f t="shared" si="74"/>
        <v>3.323637611707464</v>
      </c>
      <c r="J597">
        <f t="shared" si="75"/>
        <v>3.139871512878712</v>
      </c>
    </row>
    <row r="598" spans="1:10" ht="15">
      <c r="A598" s="125">
        <v>404</v>
      </c>
      <c r="B598" s="125">
        <v>5.102190178001871</v>
      </c>
      <c r="C598" s="125">
        <v>7.929309445712247</v>
      </c>
      <c r="D598" s="125">
        <v>9.621172388731292</v>
      </c>
      <c r="E598" s="125">
        <v>11.870342461903611</v>
      </c>
      <c r="F598" s="125">
        <v>17.17247545150399</v>
      </c>
      <c r="G598" s="125">
        <v>24.034503685128936</v>
      </c>
      <c r="H598" s="125">
        <v>34.25528035193324</v>
      </c>
      <c r="I598">
        <f t="shared" si="74"/>
        <v>3.3318598072787315</v>
      </c>
      <c r="J598">
        <f t="shared" si="75"/>
        <v>3.1476395681357334</v>
      </c>
    </row>
    <row r="599" spans="1:10" ht="15">
      <c r="A599" s="125">
        <v>403</v>
      </c>
      <c r="B599" s="125">
        <v>5.114833911169906</v>
      </c>
      <c r="C599" s="125">
        <v>7.948922172315601</v>
      </c>
      <c r="D599" s="125">
        <v>9.644933811393333</v>
      </c>
      <c r="E599" s="125">
        <v>11.8995863697311</v>
      </c>
      <c r="F599" s="125">
        <v>17.214449623517787</v>
      </c>
      <c r="G599" s="125">
        <v>24.092402686572033</v>
      </c>
      <c r="H599" s="125">
        <v>34.335289699470586</v>
      </c>
      <c r="I599">
        <f t="shared" si="74"/>
        <v>3.3401227732179053</v>
      </c>
      <c r="J599">
        <f t="shared" si="75"/>
        <v>3.1554461453833564</v>
      </c>
    </row>
    <row r="600" spans="1:10" ht="15">
      <c r="A600" s="125">
        <v>402</v>
      </c>
      <c r="B600" s="125">
        <v>5.127540422930007</v>
      </c>
      <c r="C600" s="125">
        <v>7.968632004744447</v>
      </c>
      <c r="D600" s="125">
        <v>9.668812612526537</v>
      </c>
      <c r="E600" s="125">
        <v>11.928974202506241</v>
      </c>
      <c r="F600" s="125">
        <v>17.25662793353923</v>
      </c>
      <c r="G600" s="125">
        <v>24.150577166387084</v>
      </c>
      <c r="H600" s="125">
        <v>34.415662344148274</v>
      </c>
      <c r="I600">
        <f t="shared" si="74"/>
        <v>3.348426813436464</v>
      </c>
      <c r="J600">
        <f t="shared" si="75"/>
        <v>3.16329153180819</v>
      </c>
    </row>
    <row r="601" spans="1:10" ht="15">
      <c r="A601" s="125">
        <v>401</v>
      </c>
      <c r="B601" s="125">
        <v>5.140310181692889</v>
      </c>
      <c r="C601" s="125">
        <v>7.988439664793936</v>
      </c>
      <c r="D601" s="125">
        <v>9.692809661947793</v>
      </c>
      <c r="E601" s="125">
        <v>11.958507021453391</v>
      </c>
      <c r="F601" s="125">
        <v>17.29901186289925</v>
      </c>
      <c r="G601" s="125">
        <v>24.209029065113835</v>
      </c>
      <c r="H601" s="125">
        <v>34.49640068640469</v>
      </c>
      <c r="I601">
        <f t="shared" si="74"/>
        <v>3.3567722348731084</v>
      </c>
      <c r="J601">
        <f t="shared" si="75"/>
        <v>3.1711760174579116</v>
      </c>
    </row>
    <row r="602" spans="1:10" ht="15">
      <c r="A602" s="125">
        <v>400</v>
      </c>
      <c r="B602" s="125">
        <v>5.153143660537661</v>
      </c>
      <c r="C602" s="125">
        <v>8.008345881418773</v>
      </c>
      <c r="D602" s="125">
        <v>9.716925838068574</v>
      </c>
      <c r="E602" s="125">
        <v>11.988185898216942</v>
      </c>
      <c r="F602" s="125">
        <v>17.341602907181915</v>
      </c>
      <c r="G602" s="125">
        <v>24.2677603412667</v>
      </c>
      <c r="H602" s="125">
        <v>34.5775071471198</v>
      </c>
      <c r="I602">
        <f t="shared" si="74"/>
        <v>3.3651593475315353</v>
      </c>
      <c r="J602">
        <f t="shared" si="75"/>
        <v>3.17909989527697</v>
      </c>
    </row>
    <row r="603" spans="1:10" ht="15">
      <c r="A603" s="125">
        <v>399</v>
      </c>
      <c r="B603" s="125">
        <v>5.166041337270114</v>
      </c>
      <c r="C603" s="125">
        <v>8.02835139082205</v>
      </c>
      <c r="D603" s="125">
        <v>9.741162028001112</v>
      </c>
      <c r="E603" s="125">
        <v>12.01801191498905</v>
      </c>
      <c r="F603" s="125">
        <v>17.384402576395033</v>
      </c>
      <c r="G603" s="125">
        <v>24.326772971539615</v>
      </c>
      <c r="H603" s="125">
        <v>34.65898416782414</v>
      </c>
      <c r="I603">
        <f t="shared" si="74"/>
        <v>3.373588464518784</v>
      </c>
      <c r="J603">
        <f t="shared" si="75"/>
        <v>3.1870634611428366</v>
      </c>
    </row>
    <row r="604" spans="1:10" ht="15">
      <c r="A604" s="125">
        <v>398</v>
      </c>
      <c r="B604" s="125">
        <v>5.17900369448184</v>
      </c>
      <c r="C604" s="125">
        <v>8.048456936545415</v>
      </c>
      <c r="D604" s="125">
        <v>9.765519127666115</v>
      </c>
      <c r="E604" s="125">
        <v>12.04798616463924</v>
      </c>
      <c r="F604" s="125">
        <v>17.427412395142884</v>
      </c>
      <c r="G604" s="125">
        <v>24.38606895101393</v>
      </c>
      <c r="H604" s="125">
        <v>34.74083421091033</v>
      </c>
      <c r="I604">
        <f t="shared" si="74"/>
        <v>3.382059902084153</v>
      </c>
      <c r="J604">
        <f t="shared" si="75"/>
        <v>3.195067013902793</v>
      </c>
    </row>
    <row r="605" spans="1:10" ht="15">
      <c r="A605" s="125">
        <v>397</v>
      </c>
      <c r="B605" s="125">
        <v>5.192031219610273</v>
      </c>
      <c r="C605" s="125">
        <v>8.068663269560572</v>
      </c>
      <c r="D605" s="125">
        <v>9.789998041902084</v>
      </c>
      <c r="E605" s="125">
        <v>12.07810975084588</v>
      </c>
      <c r="F605" s="125">
        <v>17.470633902801577</v>
      </c>
      <c r="G605" s="125">
        <v>24.445650293368814</v>
      </c>
      <c r="H605" s="125">
        <v>34.82305975984707</v>
      </c>
      <c r="I605">
        <f t="shared" si="74"/>
        <v>3.390573979658705</v>
      </c>
      <c r="J605">
        <f t="shared" si="75"/>
        <v>3.2031108554112735</v>
      </c>
    </row>
    <row r="606" spans="1:10" ht="15">
      <c r="A606" s="125">
        <v>396</v>
      </c>
      <c r="B606" s="125">
        <v>5.205124404999613</v>
      </c>
      <c r="C606" s="125">
        <v>8.088971148362202</v>
      </c>
      <c r="D606" s="125">
        <v>9.8145996845763</v>
      </c>
      <c r="E606" s="125">
        <v>12.108383788229668</v>
      </c>
      <c r="F606" s="125">
        <v>17.514068653696917</v>
      </c>
      <c r="G606" s="125">
        <v>24.505519031094785</v>
      </c>
      <c r="H606" s="125">
        <v>34.905663319395636</v>
      </c>
      <c r="I606">
        <f t="shared" si="74"/>
        <v>3.3991310198953726</v>
      </c>
      <c r="J606">
        <f t="shared" si="75"/>
        <v>3.211195290567779</v>
      </c>
    </row>
    <row r="607" spans="1:10" ht="15">
      <c r="A607" s="125">
        <v>395</v>
      </c>
      <c r="B607" s="125">
        <v>5.218283747962686</v>
      </c>
      <c r="C607" s="125">
        <v>8.109381339062207</v>
      </c>
      <c r="D607" s="125">
        <v>9.839324978697404</v>
      </c>
      <c r="E607" s="125">
        <v>12.138809402489018</v>
      </c>
      <c r="F607" s="125">
        <v>17.55771821728474</v>
      </c>
      <c r="G607" s="125">
        <v>24.565677215709876</v>
      </c>
      <c r="H607" s="125">
        <v>34.98864741582885</v>
      </c>
      <c r="I607">
        <f t="shared" si="74"/>
        <v>3.40773134870967</v>
      </c>
      <c r="J607">
        <f t="shared" si="75"/>
        <v>3.2193206273553576</v>
      </c>
    </row>
    <row r="608" spans="1:10" ht="15">
      <c r="A608" s="125">
        <v>394</v>
      </c>
      <c r="B608" s="125">
        <v>5.231509750843739</v>
      </c>
      <c r="C608" s="125">
        <v>8.129894615485416</v>
      </c>
      <c r="D608" s="125">
        <v>9.86417485652971</v>
      </c>
      <c r="E608" s="125">
        <v>12.1693877305375</v>
      </c>
      <c r="F608" s="125">
        <v>17.601584178333987</v>
      </c>
      <c r="G608" s="125">
        <v>24.6261269179789</v>
      </c>
      <c r="H608" s="125">
        <v>35.07201459715269</v>
      </c>
      <c r="I608">
        <f t="shared" si="74"/>
        <v>3.416375295321022</v>
      </c>
      <c r="J608">
        <f t="shared" si="75"/>
        <v>3.2274871768796793</v>
      </c>
    </row>
    <row r="609" spans="1:10" ht="15">
      <c r="A609" s="125">
        <v>393</v>
      </c>
      <c r="B609" s="125">
        <v>5.244802921082185</v>
      </c>
      <c r="C609" s="125">
        <v>8.15051175926673</v>
      </c>
      <c r="D609" s="125">
        <v>9.88915025970922</v>
      </c>
      <c r="E609" s="125">
        <v>12.20011992064331</v>
      </c>
      <c r="F609" s="125">
        <v>17.64566813711225</v>
      </c>
      <c r="G609" s="125">
        <v>24.68687022813564</v>
      </c>
      <c r="H609" s="125">
        <v>35.15576743333044</v>
      </c>
      <c r="I609">
        <f t="shared" si="74"/>
        <v>3.4250631922947217</v>
      </c>
      <c r="J609">
        <f t="shared" si="75"/>
        <v>3.235695253408695</v>
      </c>
    </row>
    <row r="610" spans="1:10" ht="15">
      <c r="A610" s="125">
        <v>392</v>
      </c>
      <c r="B610" s="125">
        <v>5.258163771277315</v>
      </c>
      <c r="C610" s="125">
        <v>8.171233559949755</v>
      </c>
      <c r="D610" s="125">
        <v>9.91425213936138</v>
      </c>
      <c r="E610" s="125">
        <v>12.231007132570808</v>
      </c>
      <c r="F610" s="125">
        <v>17.689971709574092</v>
      </c>
      <c r="G610" s="125">
        <v>24.747909256108027</v>
      </c>
      <c r="H610" s="125">
        <v>35.2399085165096</v>
      </c>
      <c r="I610">
        <f t="shared" si="74"/>
        <v>3.4337953755845363</v>
      </c>
      <c r="J610">
        <f t="shared" si="75"/>
        <v>3.2439451744129135</v>
      </c>
    </row>
    <row r="611" spans="1:10" ht="15">
      <c r="A611" s="125">
        <v>391</v>
      </c>
      <c r="B611" s="125">
        <v>5.271592819254008</v>
      </c>
      <c r="C611" s="125">
        <v>8.19206081508686</v>
      </c>
      <c r="D611" s="125">
        <v>9.93948145622061</v>
      </c>
      <c r="E611" s="125">
        <v>12.262050537724214</v>
      </c>
      <c r="F611" s="125">
        <v>17.73449652755212</v>
      </c>
      <c r="G611" s="125">
        <v>24.809246131746487</v>
      </c>
      <c r="H611" s="125">
        <v>35.32444046125121</v>
      </c>
      <c r="I611">
        <f t="shared" si="74"/>
        <v>3.4425721845759583</v>
      </c>
      <c r="J611">
        <f t="shared" si="75"/>
        <v>3.2522372606062855</v>
      </c>
    </row>
    <row r="612" spans="1:10" ht="15">
      <c r="A612" s="125">
        <v>390</v>
      </c>
      <c r="B612" s="125">
        <v>5.2850905881294485</v>
      </c>
      <c r="C612" s="125">
        <v>8.212994330340855</v>
      </c>
      <c r="D612" s="125">
        <v>9.964839180751635</v>
      </c>
      <c r="E612" s="125">
        <v>12.29325131929334</v>
      </c>
      <c r="F612" s="125">
        <v>17.779244238950756</v>
      </c>
      <c r="G612" s="125">
        <v>24.87088300505529</v>
      </c>
      <c r="H612" s="125">
        <v>35.4093659047622</v>
      </c>
      <c r="I612">
        <f t="shared" si="74"/>
        <v>3.4513939621301186</v>
      </c>
      <c r="J612">
        <f t="shared" si="75"/>
        <v>3.2605718359877183</v>
      </c>
    </row>
    <row r="613" spans="1:10" ht="15">
      <c r="A613" s="125">
        <v>389</v>
      </c>
      <c r="B613" s="125">
        <v>5.298657606380848</v>
      </c>
      <c r="C613" s="125">
        <v>8.234034919588137</v>
      </c>
      <c r="D613" s="125">
        <v>9.99032629327269</v>
      </c>
      <c r="E613" s="125">
        <v>12.3246106724017</v>
      </c>
      <c r="F613" s="125">
        <v>17.824216507942907</v>
      </c>
      <c r="G613" s="125">
        <v>24.932822046427145</v>
      </c>
      <c r="H613" s="125">
        <v>35.49468750713013</v>
      </c>
      <c r="I613">
        <f t="shared" si="74"/>
        <v>3.4602610546283854</v>
      </c>
      <c r="J613">
        <f t="shared" si="75"/>
        <v>3.268949227883236</v>
      </c>
    </row>
    <row r="614" spans="1:10" ht="15">
      <c r="A614" s="125">
        <v>388</v>
      </c>
      <c r="B614" s="125">
        <v>5.312294407914235</v>
      </c>
      <c r="C614" s="125">
        <v>8.25518340502345</v>
      </c>
      <c r="D614" s="125">
        <v>10.01594378408054</v>
      </c>
      <c r="E614" s="125">
        <v>12.356129804256671</v>
      </c>
      <c r="F614" s="125">
        <v>17.86941501516941</v>
      </c>
      <c r="G614" s="125">
        <v>24.99506544688099</v>
      </c>
      <c r="H614" s="125">
        <v>35.580407951561064</v>
      </c>
      <c r="I614">
        <f t="shared" si="74"/>
        <v>3.4691738120176416</v>
      </c>
      <c r="J614">
        <f t="shared" si="75"/>
        <v>3.2773697669887785</v>
      </c>
    </row>
    <row r="615" spans="1:10" ht="15">
      <c r="A615" s="125">
        <v>387</v>
      </c>
      <c r="B615" s="125">
        <v>5.326001532134287</v>
      </c>
      <c r="C615" s="125">
        <v>8.276440617266253</v>
      </c>
      <c r="D615" s="125">
        <v>10.04169265357746</v>
      </c>
      <c r="E615" s="125">
        <v>12.387809934301972</v>
      </c>
      <c r="F615" s="125">
        <v>17.914841457941463</v>
      </c>
      <c r="G615" s="125">
        <v>25.057615418303023</v>
      </c>
      <c r="H615" s="125">
        <v>35.66652994461989</v>
      </c>
      <c r="I615">
        <f t="shared" si="74"/>
        <v>3.47813258785627</v>
      </c>
      <c r="J615">
        <f t="shared" si="75"/>
        <v>3.285833787413675</v>
      </c>
    </row>
    <row r="616" spans="1:10" ht="15">
      <c r="A616" s="125">
        <v>386</v>
      </c>
      <c r="B616" s="125">
        <v>5.339779524015249</v>
      </c>
      <c r="C616" s="125">
        <v>8.297807395468695</v>
      </c>
      <c r="D616" s="125">
        <v>10.067573912400091</v>
      </c>
      <c r="E616" s="125">
        <v>12.41965229437252</v>
      </c>
      <c r="F616" s="125">
        <v>17.960497550446</v>
      </c>
      <c r="G616" s="125">
        <v>25.12047419369113</v>
      </c>
      <c r="H616" s="125">
        <v>35.7530562164737</v>
      </c>
      <c r="I616">
        <f t="shared" si="74"/>
        <v>3.487137739360843</v>
      </c>
      <c r="J616">
        <f t="shared" si="75"/>
        <v>3.2943416267247816</v>
      </c>
    </row>
    <row r="617" spans="1:10" ht="15">
      <c r="A617" s="125">
        <v>385</v>
      </c>
      <c r="B617" s="125">
        <v>5.3536289341729555</v>
      </c>
      <c r="C617" s="125">
        <v>8.31928458742528</v>
      </c>
      <c r="D617" s="125">
        <v>10.09358858155034</v>
      </c>
      <c r="E617" s="125">
        <v>12.45165812885154</v>
      </c>
      <c r="F617" s="125">
        <v>18.0063850239541</v>
      </c>
      <c r="G617" s="125">
        <v>25.183644027402583</v>
      </c>
      <c r="H617" s="125">
        <v>35.8399895211381</v>
      </c>
      <c r="I617">
        <f t="shared" si="74"/>
        <v>3.496189627453549</v>
      </c>
      <c r="J617">
        <f t="shared" si="75"/>
        <v>3.302893625991314</v>
      </c>
    </row>
    <row r="618" spans="1:10" ht="15">
      <c r="A618" s="125">
        <v>384</v>
      </c>
      <c r="B618" s="125">
        <v>5.36755031893797</v>
      </c>
      <c r="C618" s="125">
        <v>8.340873049684223</v>
      </c>
      <c r="D618" s="125">
        <v>10.119737692528233</v>
      </c>
      <c r="E618" s="125">
        <v>12.4838286948301</v>
      </c>
      <c r="F618" s="125">
        <v>18.052505627032453</v>
      </c>
      <c r="G618" s="125">
        <v>25.24712719540525</v>
      </c>
      <c r="H618" s="125">
        <v>35.9273326367262</v>
      </c>
      <c r="I618">
        <f t="shared" si="74"/>
        <v>3.505288616810351</v>
      </c>
      <c r="J618">
        <f t="shared" si="75"/>
        <v>3.3114901298303714</v>
      </c>
    </row>
    <row r="619" spans="1:10" ht="15">
      <c r="A619" s="125">
        <v>383</v>
      </c>
      <c r="B619" s="125">
        <v>5.38154424042985</v>
      </c>
      <c r="C619" s="125">
        <v>8.362573647660478</v>
      </c>
      <c r="D619" s="125">
        <v>10.14602228746684</v>
      </c>
      <c r="E619" s="125">
        <v>12.51616526226908</v>
      </c>
      <c r="F619" s="125">
        <v>18.098861125757885</v>
      </c>
      <c r="G619" s="125">
        <v>25.310925995532212</v>
      </c>
      <c r="H619" s="125">
        <v>36.01508836570065</v>
      </c>
      <c r="I619">
        <f t="shared" si="74"/>
        <v>3.5144350759098986</v>
      </c>
      <c r="J619">
        <f t="shared" si="75"/>
        <v>3.320131486453181</v>
      </c>
    </row>
    <row r="620" spans="1:10" ht="15">
      <c r="A620" s="125">
        <v>382</v>
      </c>
      <c r="B620" s="125">
        <v>5.395611266632605</v>
      </c>
      <c r="C620" s="125">
        <v>8.384387255750605</v>
      </c>
      <c r="D620" s="125">
        <v>10.172443419269264</v>
      </c>
      <c r="E620" s="125">
        <v>12.54866911416361</v>
      </c>
      <c r="F620" s="125">
        <v>18.145453303935145</v>
      </c>
      <c r="G620" s="125">
        <v>25.375042747739965</v>
      </c>
      <c r="H620" s="125">
        <v>36.10325953512893</v>
      </c>
      <c r="I620">
        <f t="shared" si="74"/>
        <v>3.523629377083209</v>
      </c>
      <c r="J620">
        <f t="shared" si="75"/>
        <v>3.3288180477120584</v>
      </c>
    </row>
    <row r="621" spans="1:10" ht="15">
      <c r="A621" s="125">
        <v>381</v>
      </c>
      <c r="B621" s="125">
        <v>5.4097519714713</v>
      </c>
      <c r="C621" s="125">
        <v>8.406314757449351</v>
      </c>
      <c r="D621" s="125">
        <v>10.199002151747742</v>
      </c>
      <c r="E621" s="125">
        <v>12.581341546710009</v>
      </c>
      <c r="F621" s="125">
        <v>18.192283963317887</v>
      </c>
      <c r="G621" s="125">
        <v>25.439479794370207</v>
      </c>
      <c r="H621" s="125">
        <v>36.191848996941125</v>
      </c>
      <c r="I621">
        <f t="shared" si="74"/>
        <v>3.5328718965641275</v>
      </c>
      <c r="J621">
        <f t="shared" si="75"/>
        <v>3.337550169148114</v>
      </c>
    </row>
    <row r="622" spans="1:10" ht="15">
      <c r="A622" s="125">
        <v>380</v>
      </c>
      <c r="B622" s="125">
        <v>5.423966934889889</v>
      </c>
      <c r="C622" s="125">
        <v>8.428357045468085</v>
      </c>
      <c r="D622" s="125">
        <v>10.225699559764934</v>
      </c>
      <c r="E622" s="125">
        <v>12.61418386947533</v>
      </c>
      <c r="F622" s="125">
        <v>18.239354923832924</v>
      </c>
      <c r="G622" s="125">
        <v>25.504239500415245</v>
      </c>
      <c r="H622" s="125">
        <v>36.2808596281913</v>
      </c>
      <c r="I622">
        <f t="shared" si="74"/>
        <v>3.542163014540583</v>
      </c>
      <c r="J622">
        <f t="shared" si="75"/>
        <v>3.3463282100397023</v>
      </c>
    </row>
    <row r="623" spans="1:10" ht="15">
      <c r="A623" s="125">
        <v>379</v>
      </c>
      <c r="B623" s="125">
        <v>5.438256742930259</v>
      </c>
      <c r="C623" s="125">
        <v>8.45051502185509</v>
      </c>
      <c r="D623" s="125">
        <v>10.252536729377383</v>
      </c>
      <c r="E623" s="125">
        <v>12.64719740556944</v>
      </c>
      <c r="F623" s="125">
        <v>18.28666802380779</v>
      </c>
      <c r="G623" s="125">
        <v>25.569324253787077</v>
      </c>
      <c r="H623" s="125">
        <v>36.370294331321645</v>
      </c>
      <c r="I623">
        <f t="shared" si="74"/>
        <v>3.551503115206654</v>
      </c>
      <c r="J623">
        <f t="shared" si="75"/>
        <v>3.3551525334516485</v>
      </c>
    </row>
    <row r="624" spans="1:10" ht="15">
      <c r="A624" s="125">
        <v>378</v>
      </c>
      <c r="B624" s="125">
        <v>5.452621987812532</v>
      </c>
      <c r="C624" s="125">
        <v>8.47278959811768</v>
      </c>
      <c r="D624" s="125">
        <v>10.279514757981213</v>
      </c>
      <c r="E624" s="125">
        <v>12.680383491819818</v>
      </c>
      <c r="F624" s="125">
        <v>18.334225120201793</v>
      </c>
      <c r="G624" s="125">
        <v>25.63473646559036</v>
      </c>
      <c r="H624" s="125">
        <v>36.46015603442994</v>
      </c>
      <c r="I624">
        <f t="shared" si="74"/>
        <v>3.560892586815455</v>
      </c>
      <c r="J624">
        <f t="shared" si="75"/>
        <v>3.3640235062852453</v>
      </c>
    </row>
    <row r="625" spans="1:10" ht="15">
      <c r="A625" s="125">
        <v>377</v>
      </c>
      <c r="B625" s="125">
        <v>5.467063268016628</v>
      </c>
      <c r="C625" s="125">
        <v>8.495181695346336</v>
      </c>
      <c r="D625" s="125">
        <v>10.306634754460083</v>
      </c>
      <c r="E625" s="125">
        <v>12.71374347894905</v>
      </c>
      <c r="F625" s="125">
        <v>18.38202808884041</v>
      </c>
      <c r="G625" s="125">
        <v>25.700478570399067</v>
      </c>
      <c r="H625" s="125">
        <v>36.550447691540015</v>
      </c>
      <c r="I625">
        <f t="shared" si="74"/>
        <v>3.5703318217328714</v>
      </c>
      <c r="J625">
        <f t="shared" si="75"/>
        <v>3.372941499329044</v>
      </c>
    </row>
    <row r="626" spans="1:10" ht="15">
      <c r="A626" s="125">
        <v>376</v>
      </c>
      <c r="B626" s="125">
        <v>5.48158118836514</v>
      </c>
      <c r="C626" s="125">
        <v>8.517692244340699</v>
      </c>
      <c r="D626" s="125">
        <v>10.333897839335512</v>
      </c>
      <c r="E626" s="125">
        <v>12.747278731755015</v>
      </c>
      <c r="F626" s="125">
        <v>18.430078824653283</v>
      </c>
      <c r="G626" s="125">
        <v>25.766553026537107</v>
      </c>
      <c r="H626" s="125">
        <v>36.64117228287576</v>
      </c>
      <c r="I626">
        <f t="shared" si="74"/>
        <v>3.579821216492139</v>
      </c>
      <c r="J626">
        <f t="shared" si="75"/>
        <v>3.3819068873104614</v>
      </c>
    </row>
    <row r="627" spans="1:10" ht="15">
      <c r="A627" s="125">
        <v>375</v>
      </c>
      <c r="B627" s="125">
        <v>5.4961763601075</v>
      </c>
      <c r="C627" s="125">
        <v>8.540322185737619</v>
      </c>
      <c r="D627" s="125">
        <v>10.361305144919509</v>
      </c>
      <c r="E627" s="125">
        <v>12.780990629293969</v>
      </c>
      <c r="F627" s="125">
        <v>18.478379241915704</v>
      </c>
      <c r="G627" s="125">
        <v>25.83296231636285</v>
      </c>
      <c r="H627" s="125">
        <v>36.732332815137866</v>
      </c>
      <c r="I627">
        <f t="shared" si="74"/>
        <v>3.5893611718493035</v>
      </c>
      <c r="J627">
        <f t="shared" si="75"/>
        <v>3.3909200489482063</v>
      </c>
    </row>
    <row r="628" spans="1:10" ht="15">
      <c r="A628" s="125">
        <v>374</v>
      </c>
      <c r="B628" s="125">
        <v>5.510849401005518</v>
      </c>
      <c r="C628" s="125">
        <v>8.563072470141217</v>
      </c>
      <c r="D628" s="125">
        <v>10.388857815469613</v>
      </c>
      <c r="E628" s="125">
        <v>12.814880565066352</v>
      </c>
      <c r="F628" s="125">
        <v>18.526931274493887</v>
      </c>
      <c r="G628" s="125">
        <v>25.89970894655765</v>
      </c>
      <c r="H628" s="125">
        <v>36.823932321784554</v>
      </c>
      <c r="I628">
        <f t="shared" si="74"/>
        <v>3.5989520928395646</v>
      </c>
      <c r="J628">
        <f t="shared" si="75"/>
        <v>3.399981367005543</v>
      </c>
    </row>
    <row r="629" spans="1:10" ht="15">
      <c r="A629" s="125">
        <v>373</v>
      </c>
      <c r="B629" s="125">
        <v>5.52560093542027</v>
      </c>
      <c r="C629" s="125">
        <v>8.58594405825497</v>
      </c>
      <c r="D629" s="125">
        <v>10.416557007346421</v>
      </c>
      <c r="E629" s="125">
        <v>12.84894994720565</v>
      </c>
      <c r="F629" s="125">
        <v>18.575736876093714</v>
      </c>
      <c r="G629" s="125">
        <v>25.96679544841855</v>
      </c>
      <c r="H629" s="125">
        <v>36.9159738633151</v>
      </c>
      <c r="I629">
        <f t="shared" si="74"/>
        <v>3.608594388834524</v>
      </c>
      <c r="J629">
        <f t="shared" si="75"/>
        <v>3.4090912283444146</v>
      </c>
    </row>
    <row r="630" spans="1:10" ht="15">
      <c r="A630" s="125">
        <v>372</v>
      </c>
      <c r="B630" s="125">
        <v>5.540431594400386</v>
      </c>
      <c r="C630" s="125">
        <v>8.608937921015967</v>
      </c>
      <c r="D630" s="125">
        <v>10.44440388917354</v>
      </c>
      <c r="E630" s="125">
        <v>12.88320019867007</v>
      </c>
      <c r="F630" s="125">
        <v>18.624798020513484</v>
      </c>
      <c r="G630" s="125">
        <v>26.03422437815499</v>
      </c>
      <c r="H630" s="125">
        <v>37.00846052755693</v>
      </c>
      <c r="I630">
        <f t="shared" si="74"/>
        <v>3.6182884736003547</v>
      </c>
      <c r="J630">
        <f t="shared" si="75"/>
        <v>3.418250023980435</v>
      </c>
    </row>
    <row r="631" spans="1:10" ht="15">
      <c r="A631" s="125">
        <v>371</v>
      </c>
      <c r="B631" s="125">
        <v>5.555342015771758</v>
      </c>
      <c r="C631" s="125">
        <v>8.63205503973125</v>
      </c>
      <c r="D631" s="125">
        <v>10.47239964200015</v>
      </c>
      <c r="E631" s="125">
        <v>12.917632757437312</v>
      </c>
      <c r="F631" s="125">
        <v>18.6741167019003</v>
      </c>
      <c r="G631" s="125">
        <v>26.101998317189786</v>
      </c>
      <c r="H631" s="125">
        <v>37.10139542995629</v>
      </c>
      <c r="I631">
        <f t="shared" si="74"/>
        <v>3.628034765356905</v>
      </c>
      <c r="J631">
        <f t="shared" si="75"/>
        <v>3.427458149138768</v>
      </c>
    </row>
    <row r="632" spans="1:10" ht="15">
      <c r="A632" s="125">
        <v>370</v>
      </c>
      <c r="B632" s="125">
        <v>5.5703328442287</v>
      </c>
      <c r="C632" s="125">
        <v>8.655296406216372</v>
      </c>
      <c r="D632" s="125">
        <v>10.5005454594661</v>
      </c>
      <c r="E632" s="125">
        <v>12.952249076702383</v>
      </c>
      <c r="F632" s="125">
        <v>18.723694935010528</v>
      </c>
      <c r="G632" s="125">
        <v>26.170119872464365</v>
      </c>
      <c r="H632" s="125">
        <v>37.194781713872146</v>
      </c>
      <c r="I632">
        <f t="shared" si="74"/>
        <v>3.6378336868377725</v>
      </c>
      <c r="J632">
        <f t="shared" si="75"/>
        <v>3.4367160033109143</v>
      </c>
    </row>
    <row r="633" spans="1:10" ht="15">
      <c r="A633" s="125">
        <v>369</v>
      </c>
      <c r="B633" s="125">
        <v>5.585404731426567</v>
      </c>
      <c r="C633" s="125">
        <v>8.678663022936163</v>
      </c>
      <c r="D633" s="125">
        <v>10.52884254796962</v>
      </c>
      <c r="E633" s="125">
        <v>12.987050625078519</v>
      </c>
      <c r="F633" s="125">
        <v>18.77353475547405</v>
      </c>
      <c r="G633" s="125">
        <v>26.23859167674841</v>
      </c>
      <c r="H633" s="125">
        <v>37.288622550873846</v>
      </c>
      <c r="I633">
        <f t="shared" si="74"/>
        <v>3.6476856653513328</v>
      </c>
      <c r="J633">
        <f t="shared" si="75"/>
        <v>3.446023990312412</v>
      </c>
    </row>
    <row r="634" spans="1:10" ht="15">
      <c r="A634" s="125">
        <v>368</v>
      </c>
      <c r="B634" s="125">
        <v>5.60055833607589</v>
      </c>
      <c r="C634" s="125">
        <v>8.70215590314777</v>
      </c>
      <c r="D634" s="125">
        <v>10.5572921268378</v>
      </c>
      <c r="E634" s="125">
        <v>13.022038886801292</v>
      </c>
      <c r="F634" s="125">
        <v>18.82363822006268</v>
      </c>
      <c r="G634" s="125">
        <v>26.307416388953786</v>
      </c>
      <c r="H634" s="125">
        <v>37.3829211410421</v>
      </c>
      <c r="I634">
        <f t="shared" si="74"/>
        <v>3.6575911328427777</v>
      </c>
      <c r="J634">
        <f t="shared" si="75"/>
        <v>3.455382518341487</v>
      </c>
    </row>
    <row r="635" spans="1:10" ht="15">
      <c r="A635" s="125">
        <v>367</v>
      </c>
      <c r="B635" s="125">
        <v>5.615794324038045</v>
      </c>
      <c r="C635" s="125">
        <v>8.72577607104597</v>
      </c>
      <c r="D635" s="125">
        <v>10.58589542849972</v>
      </c>
      <c r="E635" s="125">
        <v>13.057215361935949</v>
      </c>
      <c r="F635" s="125">
        <v>18.87400740696265</v>
      </c>
      <c r="G635" s="125">
        <v>26.3765966944531</v>
      </c>
      <c r="H635" s="125">
        <v>37.47768071327391</v>
      </c>
      <c r="I635">
        <f t="shared" si="74"/>
        <v>3.667550525957155</v>
      </c>
      <c r="J635">
        <f t="shared" si="75"/>
        <v>3.4647920000386474</v>
      </c>
    </row>
    <row r="636" spans="1:10" ht="15">
      <c r="A636" s="125">
        <v>366</v>
      </c>
      <c r="B636" s="125">
        <v>5.631113368422456</v>
      </c>
      <c r="C636" s="125">
        <v>8.74952456191089</v>
      </c>
      <c r="D636" s="125">
        <v>10.61465369866236</v>
      </c>
      <c r="E636" s="125">
        <v>13.092581566588072</v>
      </c>
      <c r="F636" s="125">
        <v>18.924644416051226</v>
      </c>
      <c r="G636" s="125">
        <v>26.44613530540268</v>
      </c>
      <c r="H636" s="125">
        <v>37.57290452559072</v>
      </c>
      <c r="I636">
        <f t="shared" si="74"/>
        <v>3.6775642861034448</v>
      </c>
      <c r="J636">
        <f t="shared" si="75"/>
        <v>3.474252852547267</v>
      </c>
    </row>
    <row r="637" spans="1:10" ht="15">
      <c r="A637" s="125">
        <v>365</v>
      </c>
      <c r="B637" s="125">
        <v>5.6465161496854215</v>
      </c>
      <c r="C637" s="125">
        <v>8.773402422258089</v>
      </c>
      <c r="D637" s="125">
        <v>10.6435681964894</v>
      </c>
      <c r="E637" s="125">
        <v>13.128139033117549</v>
      </c>
      <c r="F637" s="125">
        <v>18.975551369177726</v>
      </c>
      <c r="G637" s="125">
        <v>26.51603496107032</v>
      </c>
      <c r="H637" s="125">
        <v>37.6685958654507</v>
      </c>
      <c r="I637">
        <f t="shared" si="74"/>
        <v>3.6876328595196814</v>
      </c>
      <c r="J637">
        <f t="shared" si="75"/>
        <v>3.4837654975751486</v>
      </c>
    </row>
    <row r="638" spans="1:10" ht="15">
      <c r="A638" s="125">
        <v>364</v>
      </c>
      <c r="B638" s="125">
        <v>5.662003355730535</v>
      </c>
      <c r="C638" s="125">
        <v>8.797410709991063</v>
      </c>
      <c r="D638" s="125">
        <v>10.672640194782891</v>
      </c>
      <c r="E638" s="125">
        <v>13.163889310356021</v>
      </c>
      <c r="F638" s="125">
        <v>19.02673041044865</v>
      </c>
      <c r="G638" s="125">
        <v>26.586298428167648</v>
      </c>
      <c r="H638" s="125">
        <v>37.764758050064444</v>
      </c>
      <c r="I638">
        <f t="shared" si="74"/>
        <v>3.6977566973391567</v>
      </c>
      <c r="J638">
        <f t="shared" si="75"/>
        <v>3.493330361457111</v>
      </c>
    </row>
    <row r="639" spans="1:10" ht="15">
      <c r="A639" s="125">
        <v>363</v>
      </c>
      <c r="B639" s="125">
        <v>5.677575682010762</v>
      </c>
      <c r="C639" s="125">
        <v>8.821550494556279</v>
      </c>
      <c r="D639" s="125">
        <v>10.7018709801678</v>
      </c>
      <c r="E639" s="125">
        <v>13.199833963827741</v>
      </c>
      <c r="F639" s="125">
        <v>19.07818370651741</v>
      </c>
      <c r="G639" s="125">
        <v>26.65692850118727</v>
      </c>
      <c r="H639" s="125">
        <v>37.861394426714746</v>
      </c>
      <c r="I639">
        <f t="shared" si="74"/>
        <v>3.7079362556576956</v>
      </c>
      <c r="J639">
        <f t="shared" si="75"/>
        <v>3.5029478752186023</v>
      </c>
    </row>
    <row r="640" spans="1:10" ht="15">
      <c r="A640" s="125">
        <v>362</v>
      </c>
      <c r="B640" s="125">
        <v>5.693233831632211</v>
      </c>
      <c r="C640" s="125">
        <v>8.8458228571007</v>
      </c>
      <c r="D640" s="125">
        <v>10.731261853279667</v>
      </c>
      <c r="E640" s="125">
        <v>13.23597457597404</v>
      </c>
      <c r="F640" s="125">
        <v>19.129913446878465</v>
      </c>
      <c r="G640" s="125">
        <v>26.72792800274482</v>
      </c>
      <c r="H640" s="125">
        <v>37.95850837308002</v>
      </c>
      <c r="I640">
        <f t="shared" si="74"/>
        <v>3.7181719956020696</v>
      </c>
      <c r="J640">
        <f t="shared" si="75"/>
        <v>3.512618474640364</v>
      </c>
    </row>
    <row r="641" spans="1:10" ht="15">
      <c r="A641" s="125">
        <v>361</v>
      </c>
      <c r="B641" s="125">
        <v>5.708978515459605</v>
      </c>
      <c r="C641" s="125">
        <v>8.870228890631937</v>
      </c>
      <c r="D641" s="125">
        <v>10.76081412895523</v>
      </c>
      <c r="E641" s="125">
        <v>13.27231274638141</v>
      </c>
      <c r="F641" s="125">
        <v>19.18192184416601</v>
      </c>
      <c r="G641" s="125">
        <v>26.79929978392598</v>
      </c>
      <c r="H641" s="125">
        <v>38.05610329756167</v>
      </c>
      <c r="I641">
        <f t="shared" si="74"/>
        <v>3.7284643833995204</v>
      </c>
      <c r="J641">
        <f t="shared" si="75"/>
        <v>3.522342600324175</v>
      </c>
    </row>
    <row r="642" spans="1:10" ht="15">
      <c r="A642" s="125">
        <v>360</v>
      </c>
      <c r="B642" s="125">
        <v>5.724810452223494</v>
      </c>
      <c r="C642" s="125">
        <v>8.89476970018098</v>
      </c>
      <c r="D642" s="125">
        <v>10.79052913642618</v>
      </c>
      <c r="E642" s="125">
        <v>13.30885009201319</v>
      </c>
      <c r="F642" s="125">
        <v>19.234211134457382</v>
      </c>
      <c r="G642" s="125">
        <v>26.871046724638454</v>
      </c>
      <c r="H642" s="125">
        <v>38.15418263961544</v>
      </c>
      <c r="I642">
        <f t="shared" si="74"/>
        <v>3.7388138904484545</v>
      </c>
      <c r="J642">
        <f t="shared" si="75"/>
        <v>3.5321206977596793</v>
      </c>
    </row>
    <row r="643" spans="1:10" ht="15">
      <c r="A643" s="125">
        <v>359</v>
      </c>
      <c r="B643" s="125">
        <v>5.740730368629291</v>
      </c>
      <c r="C643" s="125">
        <v>8.919446402967662</v>
      </c>
      <c r="D643" s="125">
        <v>10.820408219516112</v>
      </c>
      <c r="E643" s="125">
        <v>13.345588247445113</v>
      </c>
      <c r="F643" s="125">
        <v>19.28678357758108</v>
      </c>
      <c r="G643" s="125">
        <v>26.943171733969024</v>
      </c>
      <c r="H643" s="125">
        <v>38.25274987008681</v>
      </c>
      <c r="I643">
        <f aca="true" t="shared" si="76" ref="I643:I706">2*(ATAN((23.5/2)/A643)*180/PI())</f>
        <v>3.749220993390311</v>
      </c>
      <c r="J643">
        <f aca="true" t="shared" si="77" ref="J643:J706">2*(ATAN((22.2/2)/A643)*180/PI())</f>
        <v>3.5419532173923387</v>
      </c>
    </row>
    <row r="644" spans="1:10" ht="15">
      <c r="A644" s="125">
        <v>358</v>
      </c>
      <c r="B644" s="125">
        <v>5.756738999468065</v>
      </c>
      <c r="C644" s="125">
        <v>8.944260128568814</v>
      </c>
      <c r="D644" s="125">
        <v>10.850452736840664</v>
      </c>
      <c r="E644" s="125">
        <v>13.38252886510457</v>
      </c>
      <c r="F644" s="125">
        <v>19.33964145742978</v>
      </c>
      <c r="G644" s="125">
        <v>27.015677750545986</v>
      </c>
      <c r="H644" s="125">
        <v>38.35180849155024</v>
      </c>
      <c r="I644">
        <f t="shared" si="76"/>
        <v>3.759686174182635</v>
      </c>
      <c r="J644">
        <f t="shared" si="77"/>
        <v>3.5518406146925097</v>
      </c>
    </row>
    <row r="645" spans="1:10" ht="15">
      <c r="A645" s="125">
        <v>357</v>
      </c>
      <c r="B645" s="125">
        <v>5.77283708772922</v>
      </c>
      <c r="C645" s="125">
        <v>8.969212019089253</v>
      </c>
      <c r="D645" s="125">
        <v>10.88066406201101</v>
      </c>
      <c r="E645" s="125">
        <v>13.419673615513869</v>
      </c>
      <c r="F645" s="125">
        <v>19.39278708227807</v>
      </c>
      <c r="G645" s="125">
        <v>27.08856774290662</v>
      </c>
      <c r="H645" s="125">
        <v>38.4513620386528</v>
      </c>
      <c r="I645">
        <f t="shared" si="76"/>
        <v>3.7702099201733645</v>
      </c>
      <c r="J645">
        <f t="shared" si="77"/>
        <v>3.5617833502256877</v>
      </c>
    </row>
    <row r="646" spans="1:10" ht="15">
      <c r="A646" s="125">
        <v>356</v>
      </c>
      <c r="B646" s="125">
        <v>5.789025384715074</v>
      </c>
      <c r="C646" s="125">
        <v>8.994303229335545</v>
      </c>
      <c r="D646" s="125">
        <v>10.91104358384068</v>
      </c>
      <c r="E646" s="125">
        <v>13.45702418753736</v>
      </c>
      <c r="F646" s="125">
        <v>19.446222785105242</v>
      </c>
      <c r="G646" s="125">
        <v>27.161844709870163</v>
      </c>
      <c r="H646" s="125">
        <v>38.55141407846161</v>
      </c>
      <c r="I646">
        <f t="shared" si="76"/>
        <v>3.7807927241763846</v>
      </c>
      <c r="J646">
        <f t="shared" si="77"/>
        <v>3.571781889723933</v>
      </c>
    </row>
    <row r="647" spans="1:10" ht="15">
      <c r="A647" s="125">
        <v>355</v>
      </c>
      <c r="B647" s="125">
        <v>5.805304650157322</v>
      </c>
      <c r="C647" s="125">
        <v>9.01953492699274</v>
      </c>
      <c r="D647" s="125">
        <v>10.941592706555749</v>
      </c>
      <c r="E647" s="125">
        <v>13.494582288632692</v>
      </c>
      <c r="F647" s="125">
        <v>19.499950923923336</v>
      </c>
      <c r="G647" s="125">
        <v>27.2355116809162</v>
      </c>
      <c r="H647" s="125">
        <v>38.65196821081585</v>
      </c>
      <c r="I647">
        <f t="shared" si="76"/>
        <v>3.791435084548338</v>
      </c>
      <c r="J647">
        <f t="shared" si="77"/>
        <v>3.5818367041584915</v>
      </c>
    </row>
    <row r="648" spans="1:10" ht="15">
      <c r="A648" s="125">
        <v>354</v>
      </c>
      <c r="B648" s="125">
        <v>5.821675652335506</v>
      </c>
      <c r="C648" s="125">
        <v>9.044908292803985</v>
      </c>
      <c r="D648" s="125">
        <v>10.972312850008622</v>
      </c>
      <c r="E648" s="125">
        <v>13.53234964510612</v>
      </c>
      <c r="F648" s="125">
        <v>19.55397388211005</v>
      </c>
      <c r="G648" s="125">
        <v>27.309571716568662</v>
      </c>
      <c r="H648" s="125">
        <v>38.75302806868268</v>
      </c>
      <c r="I648">
        <f t="shared" si="76"/>
        <v>3.802137505266743</v>
      </c>
      <c r="J648">
        <f t="shared" si="77"/>
        <v>3.5919482698136584</v>
      </c>
    </row>
    <row r="649" spans="1:10" ht="15">
      <c r="A649" s="125">
        <v>353</v>
      </c>
      <c r="B649" s="125">
        <v>5.838139168197445</v>
      </c>
      <c r="C649" s="125">
        <v>9.07042452075321</v>
      </c>
      <c r="D649" s="125">
        <v>11.00320544989525</v>
      </c>
      <c r="E649" s="125">
        <v>13.570328002372047</v>
      </c>
      <c r="F649" s="125">
        <v>19.60829406874715</v>
      </c>
      <c r="G649" s="125">
        <v>27.3840279087853</v>
      </c>
      <c r="H649" s="125">
        <v>38.85459731851775</v>
      </c>
      <c r="I649">
        <f t="shared" si="76"/>
        <v>3.8129004960094375</v>
      </c>
      <c r="J649">
        <f t="shared" si="77"/>
        <v>3.6021170683618764</v>
      </c>
    </row>
    <row r="650" spans="1:10" ht="15">
      <c r="A650" s="125">
        <v>352</v>
      </c>
      <c r="B650" s="125">
        <v>5.8546959834817445</v>
      </c>
      <c r="C650" s="125">
        <v>9.09608481825083</v>
      </c>
      <c r="D650" s="125">
        <v>11.034271957976108</v>
      </c>
      <c r="E650" s="125">
        <v>13.608519125216848</v>
      </c>
      <c r="F650" s="125">
        <v>19.6629139189642</v>
      </c>
      <c r="G650" s="125">
        <v>27.4588833813531</v>
      </c>
      <c r="H650" s="125">
        <v>38.956679660629824</v>
      </c>
      <c r="I650">
        <f t="shared" si="76"/>
        <v>3.823724572235367</v>
      </c>
      <c r="J650">
        <f t="shared" si="77"/>
        <v>3.6123435869401317</v>
      </c>
    </row>
    <row r="651" spans="1:10" ht="15">
      <c r="A651" s="125">
        <v>351</v>
      </c>
      <c r="B651" s="125">
        <v>5.871346892842347</v>
      </c>
      <c r="C651" s="125">
        <v>9.121890406322615</v>
      </c>
      <c r="D651" s="125">
        <v>11.065513842300742</v>
      </c>
      <c r="E651" s="125">
        <v>13.64692479806704</v>
      </c>
      <c r="F651" s="125">
        <v>19.717835894287774</v>
      </c>
      <c r="G651" s="125">
        <v>27.534141290289348</v>
      </c>
      <c r="H651" s="125">
        <v>39.059278829550095</v>
      </c>
      <c r="I651">
        <f t="shared" si="76"/>
        <v>3.8346102552667527</v>
      </c>
      <c r="J651">
        <f t="shared" si="77"/>
        <v>3.622628318227631</v>
      </c>
    </row>
    <row r="652" spans="1:10" ht="15">
      <c r="A652" s="125">
        <v>350</v>
      </c>
      <c r="B652" s="125">
        <v>5.888092699975247</v>
      </c>
      <c r="C652" s="125">
        <v>9.147842519801722</v>
      </c>
      <c r="D652" s="125">
        <v>11.09693258743613</v>
      </c>
      <c r="E652" s="125">
        <v>13.685546825261882</v>
      </c>
      <c r="F652" s="125">
        <v>19.77306248299611</v>
      </c>
      <c r="G652" s="125">
        <v>27.6098048242487</v>
      </c>
      <c r="H652" s="125">
        <v>39.16239859440564</v>
      </c>
      <c r="I652">
        <f t="shared" si="76"/>
        <v>3.845558072372668</v>
      </c>
      <c r="J652">
        <f t="shared" si="77"/>
        <v>3.6329717605248275</v>
      </c>
    </row>
    <row r="653" spans="1:10" ht="15">
      <c r="A653" s="125">
        <v>349</v>
      </c>
      <c r="B653" s="125">
        <v>5.904934217747343</v>
      </c>
      <c r="C653" s="125">
        <v>9.17394240752399</v>
      </c>
      <c r="D653" s="125">
        <v>11.12852969469894</v>
      </c>
      <c r="E653" s="125">
        <v>13.724387031330547</v>
      </c>
      <c r="F653" s="125">
        <v>19.828596200479616</v>
      </c>
      <c r="G653" s="125">
        <v>27.685877204936247</v>
      </c>
      <c r="H653" s="125">
        <v>39.266042759297726</v>
      </c>
      <c r="I653">
        <f t="shared" si="76"/>
        <v>3.8565685568540444</v>
      </c>
      <c r="J653">
        <f t="shared" si="77"/>
        <v>3.6433744178337863</v>
      </c>
    </row>
    <row r="654" spans="1:10" ht="15">
      <c r="A654" s="125">
        <v>348</v>
      </c>
      <c r="B654" s="125">
        <v>5.9218722683275</v>
      </c>
      <c r="C654" s="125">
        <v>9.200191332526558</v>
      </c>
      <c r="D654" s="125">
        <v>11.160306682391589</v>
      </c>
      <c r="E654" s="125">
        <v>13.7634472612739</v>
      </c>
      <c r="F654" s="125">
        <v>19.884439589607034</v>
      </c>
      <c r="G654" s="125">
        <v>27.762361687526766</v>
      </c>
      <c r="H654" s="125">
        <v>39.37021516368452</v>
      </c>
      <c r="I654">
        <f t="shared" si="76"/>
        <v>3.86764224813014</v>
      </c>
      <c r="J654">
        <f t="shared" si="77"/>
        <v>3.653836799939941</v>
      </c>
    </row>
    <row r="655" spans="1:10" ht="15">
      <c r="A655" s="125">
        <v>347</v>
      </c>
      <c r="B655" s="125">
        <v>5.9389076833198695</v>
      </c>
      <c r="C655" s="125">
        <v>9.226590572249856</v>
      </c>
      <c r="D655" s="125">
        <v>11.1922650860424</v>
      </c>
      <c r="E655" s="125">
        <v>13.802729380850911</v>
      </c>
      <c r="F655" s="125">
        <v>19.94059522109752</v>
      </c>
      <c r="G655" s="125">
        <v>27.839261561090066</v>
      </c>
      <c r="H655" s="125">
        <v>39.474919682768466</v>
      </c>
      <c r="I655">
        <f t="shared" si="76"/>
        <v>3.8787796918264976</v>
      </c>
      <c r="J655">
        <f t="shared" si="77"/>
        <v>3.664359422495261</v>
      </c>
    </row>
    <row r="656" spans="1:10" ht="15">
      <c r="A656" s="125">
        <v>346</v>
      </c>
      <c r="B656" s="125">
        <v>5.9560413038995055</v>
      </c>
      <c r="C656" s="125">
        <v>9.253141418743045</v>
      </c>
      <c r="D656" s="125">
        <v>11.224406458649751</v>
      </c>
      <c r="E656" s="125">
        <v>13.84223527687</v>
      </c>
      <c r="F656" s="125">
        <v>19.997065693898715</v>
      </c>
      <c r="G656" s="125">
        <v>27.91658014902279</v>
      </c>
      <c r="H656" s="125">
        <v>39.58016022788832</v>
      </c>
      <c r="I656">
        <f t="shared" si="76"/>
        <v>3.8899814398644286</v>
      </c>
      <c r="J656">
        <f t="shared" si="77"/>
        <v>3.67494280710285</v>
      </c>
    </row>
    <row r="657" spans="1:10" ht="15">
      <c r="A657" s="125">
        <v>345</v>
      </c>
      <c r="B657" s="125">
        <v>5.973273980950335</v>
      </c>
      <c r="C657" s="125">
        <v>9.279845178872977</v>
      </c>
      <c r="D657" s="125">
        <v>11.25673237093042</v>
      </c>
      <c r="E657" s="125">
        <v>13.881966857485162</v>
      </c>
      <c r="F657" s="125">
        <v>20.05385363557088</v>
      </c>
      <c r="G657" s="125">
        <v>27.99432080948662</v>
      </c>
      <c r="H657" s="125">
        <v>39.685940746916124</v>
      </c>
      <c r="I657">
        <f t="shared" si="76"/>
        <v>3.9012480505520455</v>
      </c>
      <c r="J657">
        <f t="shared" si="77"/>
        <v>3.68558748140302</v>
      </c>
    </row>
    <row r="658" spans="1:10" ht="15">
      <c r="A658" s="125">
        <v>344</v>
      </c>
      <c r="B658" s="125">
        <v>5.9906065752054936</v>
      </c>
      <c r="C658" s="125">
        <v>9.306703174536773</v>
      </c>
      <c r="D658" s="125">
        <v>11.28924441157219</v>
      </c>
      <c r="E658" s="125">
        <v>13.921926052497119</v>
      </c>
      <c r="F658" s="125">
        <v>20.110961702677365</v>
      </c>
      <c r="G658" s="125">
        <v>28.072486935852947</v>
      </c>
      <c r="H658" s="125">
        <v>39.792265224658735</v>
      </c>
      <c r="I658">
        <f t="shared" si="76"/>
        <v>3.912580088676874</v>
      </c>
      <c r="J658">
        <f t="shared" si="77"/>
        <v>3.69629397916086</v>
      </c>
    </row>
    <row r="659" spans="1:10" ht="15">
      <c r="A659" s="125">
        <v>343</v>
      </c>
      <c r="B659" s="125">
        <v>6.008039957390132</v>
      </c>
      <c r="C659" s="125">
        <v>9.33371674287799</v>
      </c>
      <c r="D659" s="125">
        <v>11.32194418749068</v>
      </c>
      <c r="E659" s="125">
        <v>13.962114813659593</v>
      </c>
      <c r="F659" s="125">
        <v>20.1683925811812</v>
      </c>
      <c r="G659" s="125">
        <v>28.151081957154393</v>
      </c>
      <c r="H659" s="125">
        <v>39.89913768326447</v>
      </c>
      <c r="I659">
        <f t="shared" si="76"/>
        <v>3.9239781256000916</v>
      </c>
      <c r="J659">
        <f t="shared" si="77"/>
        <v>3.7070628403553325</v>
      </c>
    </row>
    <row r="660" spans="1:10" ht="15">
      <c r="A660" s="125">
        <v>342</v>
      </c>
      <c r="B660" s="125">
        <v>6.02557500836668</v>
      </c>
      <c r="C660" s="125">
        <v>9.36088723650662</v>
      </c>
      <c r="D660" s="125">
        <v>11.354833324090661</v>
      </c>
      <c r="E660" s="125">
        <v>14.002535114990671</v>
      </c>
      <c r="F660" s="125">
        <v>20.22614898684841</v>
      </c>
      <c r="G660" s="125">
        <v>28.230109338542768</v>
      </c>
      <c r="H660" s="125">
        <v>40.0065621826346</v>
      </c>
      <c r="I660">
        <f t="shared" si="76"/>
        <v>3.9354427393524043</v>
      </c>
      <c r="J660">
        <f t="shared" si="77"/>
        <v>3.7178946112699296</v>
      </c>
    </row>
    <row r="661" spans="1:10" ht="15">
      <c r="A661" s="125">
        <v>341</v>
      </c>
      <c r="B661" s="125">
        <v>6.04321261928268</v>
      </c>
      <c r="C661" s="125">
        <v>9.388216023722787</v>
      </c>
      <c r="D661" s="125">
        <v>11.387913465531858</v>
      </c>
      <c r="E661" s="125">
        <v>14.0431889530896</v>
      </c>
      <c r="F661" s="125">
        <v>20.284233665657627</v>
      </c>
      <c r="G661" s="125">
        <v>28.309572581754356</v>
      </c>
      <c r="H661" s="125">
        <v>40.11454282083963</v>
      </c>
      <c r="I661">
        <f t="shared" si="76"/>
        <v>3.9469745147316124</v>
      </c>
      <c r="J661">
        <f t="shared" si="77"/>
        <v>3.72878984458492</v>
      </c>
    </row>
    <row r="662" spans="1:10" ht="15">
      <c r="A662" s="125">
        <v>340</v>
      </c>
      <c r="B662" s="125">
        <v>6.060953691721191</v>
      </c>
      <c r="C662" s="125">
        <v>9.41570448874445</v>
      </c>
      <c r="D662" s="125">
        <v>11.421186274999293</v>
      </c>
      <c r="E662" s="125">
        <v>14.084078347458808</v>
      </c>
      <c r="F662" s="125">
        <v>20.342649394216586</v>
      </c>
      <c r="G662" s="125">
        <v>28.38947522558176</v>
      </c>
      <c r="H662" s="125">
        <v>40.22308373454113</v>
      </c>
      <c r="I662">
        <f t="shared" si="76"/>
        <v>3.958574043401887</v>
      </c>
      <c r="J662">
        <f t="shared" si="77"/>
        <v>3.739749099471222</v>
      </c>
    </row>
    <row r="663" spans="1:10" ht="15">
      <c r="A663" s="125">
        <v>339</v>
      </c>
      <c r="B663" s="125">
        <v>6.078799137853843</v>
      </c>
      <c r="C663" s="125">
        <v>9.443354031938973</v>
      </c>
      <c r="D663" s="125">
        <v>11.454653434978281</v>
      </c>
      <c r="E663" s="125">
        <v>14.125205340831547</v>
      </c>
      <c r="F663" s="125">
        <v>20.401398980185384</v>
      </c>
      <c r="G663" s="125">
        <v>28.469820846353155</v>
      </c>
      <c r="H663" s="125">
        <v>40.332189099418144</v>
      </c>
      <c r="I663">
        <f t="shared" si="76"/>
        <v>3.9702419239948066</v>
      </c>
      <c r="J663">
        <f t="shared" si="77"/>
        <v>3.7507729416859306</v>
      </c>
    </row>
    <row r="664" spans="1:10" ht="15">
      <c r="A664" s="125">
        <v>338</v>
      </c>
      <c r="B664" s="125">
        <v>6.096749880596599</v>
      </c>
      <c r="C664" s="125">
        <v>9.471166070058796</v>
      </c>
      <c r="D664" s="125">
        <v>11.48831664753433</v>
      </c>
      <c r="E664" s="125">
        <v>14.16657199950513</v>
      </c>
      <c r="F664" s="125">
        <v>20.460485262706648</v>
      </c>
      <c r="G664" s="125">
        <v>28.55061305841874</v>
      </c>
      <c r="H664" s="125">
        <v>40.44186313059922</v>
      </c>
      <c r="I664">
        <f t="shared" si="76"/>
        <v>3.981978762212176</v>
      </c>
      <c r="J664">
        <f t="shared" si="77"/>
        <v>3.7618619436695373</v>
      </c>
    </row>
    <row r="665" spans="1:10" ht="15">
      <c r="A665" s="125">
        <v>337</v>
      </c>
      <c r="B665" s="125">
        <v>6.114806853768256</v>
      </c>
      <c r="C665" s="125">
        <v>9.499142036481208</v>
      </c>
      <c r="D665" s="125">
        <v>11.52217763459776</v>
      </c>
      <c r="E665" s="125">
        <v>14.208180413679809</v>
      </c>
      <c r="F665" s="125">
        <v>20.519911112842866</v>
      </c>
      <c r="G665" s="125">
        <v>28.631855514644396</v>
      </c>
      <c r="H665" s="125">
        <v>40.55211008309939</v>
      </c>
      <c r="I665">
        <f t="shared" si="76"/>
        <v>3.9937851709306766</v>
      </c>
      <c r="J665">
        <f t="shared" si="77"/>
        <v>3.7730166846448783</v>
      </c>
    </row>
    <row r="666" spans="1:10" ht="15">
      <c r="A666" s="125">
        <v>336</v>
      </c>
      <c r="B666" s="125">
        <v>6.132971002251787</v>
      </c>
      <c r="C666" s="125">
        <v>9.527283381452353</v>
      </c>
      <c r="D666" s="125">
        <v>11.556238138253311</v>
      </c>
      <c r="E666" s="125">
        <v>14.2500326978036</v>
      </c>
      <c r="F666" s="125">
        <v>20.579679434020846</v>
      </c>
      <c r="G666" s="125">
        <v>28.71355190691303</v>
      </c>
      <c r="H666" s="125">
        <v>40.6629342522626</v>
      </c>
      <c r="I666">
        <f t="shared" si="76"/>
        <v>4.005661770308367</v>
      </c>
      <c r="J666">
        <f t="shared" si="77"/>
        <v>3.7842377507178444</v>
      </c>
    </row>
    <row r="667" spans="1:10" ht="15">
      <c r="A667" s="125">
        <v>335</v>
      </c>
      <c r="B667" s="125">
        <v>6.151243282158499</v>
      </c>
      <c r="C667" s="125">
        <v>9.55559157233554</v>
      </c>
      <c r="D667" s="125">
        <v>11.5904999210349</v>
      </c>
      <c r="E667" s="125">
        <v>14.292130990922942</v>
      </c>
      <c r="F667" s="125">
        <v>20.63979316248364</v>
      </c>
      <c r="G667" s="125">
        <v>28.79570596663345</v>
      </c>
      <c r="H667" s="125">
        <v>40.774339974209546</v>
      </c>
      <c r="I667">
        <f t="shared" si="76"/>
        <v>4.0176091878931075</v>
      </c>
      <c r="J667">
        <f t="shared" si="77"/>
        <v>3.7955257349798854</v>
      </c>
    </row>
    <row r="668" spans="1:10" ht="15">
      <c r="A668" s="125">
        <v>334</v>
      </c>
      <c r="B668" s="125">
        <v>6.169624660995185</v>
      </c>
      <c r="C668" s="125">
        <v>9.584068093863882</v>
      </c>
      <c r="D668" s="125">
        <v>11.624964766225458</v>
      </c>
      <c r="E668" s="125">
        <v>14.33447745703953</v>
      </c>
      <c r="F668" s="125">
        <v>20.70025526774982</v>
      </c>
      <c r="G668" s="125">
        <v>28.87832146525693</v>
      </c>
      <c r="H668" s="125">
        <v>40.886331626290854</v>
      </c>
      <c r="I668">
        <f t="shared" si="76"/>
        <v>4.029628058732904</v>
      </c>
      <c r="J668">
        <f t="shared" si="77"/>
        <v>3.806881237612359</v>
      </c>
    </row>
    <row r="669" spans="1:10" ht="15">
      <c r="A669" s="125">
        <v>333</v>
      </c>
      <c r="B669" s="125">
        <v>6.188116117834221</v>
      </c>
      <c r="C669" s="125">
        <v>9.61271444839752</v>
      </c>
      <c r="D669" s="125">
        <v>11.659634478162053</v>
      </c>
      <c r="E669" s="125">
        <v>14.377074285473292</v>
      </c>
      <c r="F669" s="125">
        <v>20.761068753080526</v>
      </c>
      <c r="G669" s="125">
        <v>28.961402214801822</v>
      </c>
      <c r="H669" s="125">
        <v>40.99891362754588</v>
      </c>
      <c r="I669">
        <f t="shared" si="76"/>
        <v>4.041719025488249</v>
      </c>
      <c r="J669">
        <f t="shared" si="77"/>
        <v>3.8183048659927525</v>
      </c>
    </row>
    <row r="670" spans="1:10" ht="15">
      <c r="A670" s="125">
        <v>332</v>
      </c>
      <c r="B670" s="125">
        <v>6.206718643486745</v>
      </c>
      <c r="C670" s="125">
        <v>9.641532156185315</v>
      </c>
      <c r="D670" s="125">
        <v>11.69451088254644</v>
      </c>
      <c r="E670" s="125">
        <v>14.419923691231668</v>
      </c>
      <c r="F670" s="125">
        <v>20.8222366559542</v>
      </c>
      <c r="G670" s="125">
        <v>29.044952068386024</v>
      </c>
      <c r="H670" s="125">
        <v>41.11209043916693</v>
      </c>
      <c r="I670">
        <f t="shared" si="76"/>
        <v>4.053882738546485</v>
      </c>
      <c r="J670">
        <f t="shared" si="77"/>
        <v>3.8297972348028115</v>
      </c>
    </row>
    <row r="671" spans="1:10" ht="15">
      <c r="A671" s="125">
        <v>331</v>
      </c>
      <c r="B671" s="125">
        <v>6.225433240678917</v>
      </c>
      <c r="C671" s="125">
        <v>9.670522755631252</v>
      </c>
      <c r="D671" s="125">
        <v>11.72959582676107</v>
      </c>
      <c r="E671" s="125">
        <v>14.463027915385362</v>
      </c>
      <c r="F671" s="125">
        <v>20.883762048549332</v>
      </c>
      <c r="G671" s="125">
        <v>29.12897492076762</v>
      </c>
      <c r="H671" s="125">
        <v>41.225866564969344</v>
      </c>
      <c r="I671">
        <f t="shared" si="76"/>
        <v>4.066119856138227</v>
      </c>
      <c r="J671">
        <f t="shared" si="77"/>
        <v>3.8413589661386354</v>
      </c>
    </row>
    <row r="672" spans="1:10" ht="15">
      <c r="A672" s="125">
        <v>330</v>
      </c>
      <c r="B672" s="125">
        <v>6.2442609242314155</v>
      </c>
      <c r="C672" s="125">
        <v>9.699687803565629</v>
      </c>
      <c r="D672" s="125">
        <v>11.764891180190677</v>
      </c>
      <c r="E672" s="125">
        <v>14.50638922545067</v>
      </c>
      <c r="F672" s="125">
        <v>20.945648038235273</v>
      </c>
      <c r="G672" s="125">
        <v>29.21347470889399</v>
      </c>
      <c r="H672" s="125">
        <v>41.34024655186706</v>
      </c>
      <c r="I672">
        <f t="shared" si="76"/>
        <v>4.078431044455904</v>
      </c>
      <c r="J672">
        <f t="shared" si="77"/>
        <v>3.852990689622765</v>
      </c>
    </row>
    <row r="673" spans="1:10" ht="15">
      <c r="A673" s="125">
        <v>329</v>
      </c>
      <c r="B673" s="125">
        <v>6.26320272124213</v>
      </c>
      <c r="C673" s="125">
        <v>9.72902887552105</v>
      </c>
      <c r="D673" s="125">
        <v>11.800398834549672</v>
      </c>
      <c r="E673" s="125">
        <v>14.550009915778512</v>
      </c>
      <c r="F673" s="125">
        <v>21.007897768071185</v>
      </c>
      <c r="G673" s="125">
        <v>29.29845541245914</v>
      </c>
      <c r="H673" s="125">
        <v>41.45523499035423</v>
      </c>
      <c r="I673">
        <f t="shared" si="76"/>
        <v>4.090816977774455</v>
      </c>
      <c r="J673">
        <f t="shared" si="77"/>
        <v>3.864693042518301</v>
      </c>
    </row>
    <row r="674" spans="1:10" ht="15">
      <c r="A674" s="125">
        <v>328</v>
      </c>
      <c r="B674" s="125">
        <v>6.282259671272208</v>
      </c>
      <c r="C674" s="125">
        <v>9.758547566013453</v>
      </c>
      <c r="D674" s="125">
        <v>11.836120704215249</v>
      </c>
      <c r="E674" s="125">
        <v>14.59389230795032</v>
      </c>
      <c r="F674" s="125">
        <v>21.07051441731356</v>
      </c>
      <c r="G674" s="125">
        <v>29.38392105446975</v>
      </c>
      <c r="H674" s="125">
        <v>41.570836514992266</v>
      </c>
      <c r="I674">
        <f t="shared" si="76"/>
        <v>4.1032783385742215</v>
      </c>
      <c r="J674">
        <f t="shared" si="77"/>
        <v>3.876466669845121</v>
      </c>
    </row>
    <row r="675" spans="1:10" ht="15">
      <c r="A675" s="125">
        <v>327</v>
      </c>
      <c r="B675" s="125">
        <v>6.301432826535481</v>
      </c>
      <c r="C675" s="125">
        <v>9.788245488828126</v>
      </c>
      <c r="D675" s="125">
        <v>11.872058726566591</v>
      </c>
      <c r="E675" s="125">
        <v>14.638038751180867</v>
      </c>
      <c r="F675" s="125">
        <v>21.13350120193222</v>
      </c>
      <c r="G675" s="125">
        <v>29.4698757018199</v>
      </c>
      <c r="H675" s="125">
        <v>41.687055804903345</v>
      </c>
      <c r="I675">
        <f t="shared" si="76"/>
        <v>4.115815817666093</v>
      </c>
      <c r="J675">
        <f t="shared" si="77"/>
        <v>3.8883122244982022</v>
      </c>
    </row>
    <row r="676" spans="1:10" ht="15">
      <c r="A676" s="125">
        <v>326</v>
      </c>
      <c r="B676" s="125">
        <v>6.32072325209135</v>
      </c>
      <c r="C676" s="125">
        <v>9.818124277310984</v>
      </c>
      <c r="D676" s="125">
        <v>11.908214862330048</v>
      </c>
      <c r="E676" s="125">
        <v>14.682451622728331</v>
      </c>
      <c r="F676" s="125">
        <v>21.19686137513503</v>
      </c>
      <c r="G676" s="125">
        <v>29.556323465874723</v>
      </c>
      <c r="H676" s="125">
        <v>41.80389758426944</v>
      </c>
      <c r="I676">
        <f t="shared" si="76"/>
        <v>4.1284301143189435</v>
      </c>
      <c r="J676">
        <f t="shared" si="77"/>
        <v>3.9002303673681396</v>
      </c>
    </row>
    <row r="677" spans="1:10" ht="15">
      <c r="A677" s="125">
        <v>325</v>
      </c>
      <c r="B677" s="125">
        <v>6.340132026041205</v>
      </c>
      <c r="C677" s="125">
        <v>9.84818558466505</v>
      </c>
      <c r="D677" s="125">
        <v>11.944591095930589</v>
      </c>
      <c r="E677" s="125">
        <v>14.7271333283115</v>
      </c>
      <c r="F677" s="125">
        <v>21.260598227901557</v>
      </c>
      <c r="G677" s="125">
        <v>29.64326850306308</v>
      </c>
      <c r="H677" s="125">
        <v>41.921366622837745</v>
      </c>
      <c r="I677">
        <f t="shared" si="76"/>
        <v>4.141121936389422</v>
      </c>
      <c r="J677">
        <f t="shared" si="77"/>
        <v>3.912221767463861</v>
      </c>
    </row>
    <row r="678" spans="1:10" ht="15">
      <c r="A678" s="125">
        <v>324</v>
      </c>
      <c r="B678" s="125">
        <v>6.359660239728468</v>
      </c>
      <c r="C678" s="125">
        <v>9.878431084252396</v>
      </c>
      <c r="D678" s="125">
        <v>11.981189435849581</v>
      </c>
      <c r="E678" s="125">
        <v>14.772086302534541</v>
      </c>
      <c r="F678" s="125">
        <v>21.324715089525817</v>
      </c>
      <c r="G678" s="125">
        <v>29.73071501547944</v>
      </c>
      <c r="H678" s="125">
        <v>42.0394677364319</v>
      </c>
      <c r="I678">
        <f t="shared" si="76"/>
        <v>4.153892000454129</v>
      </c>
      <c r="J678">
        <f t="shared" si="77"/>
        <v>3.9242871020376255</v>
      </c>
    </row>
    <row r="679" spans="1:10" ht="15">
      <c r="A679" s="125">
        <v>323</v>
      </c>
      <c r="B679" s="125">
        <v>6.37930899794231</v>
      </c>
      <c r="C679" s="125">
        <v>9.908862469901562</v>
      </c>
      <c r="D679" s="125">
        <v>12.01801191498905</v>
      </c>
      <c r="E679" s="125">
        <v>14.81731300931923</v>
      </c>
      <c r="F679" s="125">
        <v>21.38921532816818</v>
      </c>
      <c r="G679" s="125">
        <v>29.81866725149511</v>
      </c>
      <c r="H679" s="125">
        <v>42.15820578746983</v>
      </c>
      <c r="I679">
        <f t="shared" si="76"/>
        <v>4.166741031944252</v>
      </c>
      <c r="J679">
        <f t="shared" si="77"/>
        <v>3.936427056712321</v>
      </c>
    </row>
    <row r="680" spans="1:10" ht="15">
      <c r="A680" s="125">
        <v>322</v>
      </c>
      <c r="B680" s="125">
        <v>6.399079419125145</v>
      </c>
      <c r="C680" s="125">
        <v>9.93948145622061</v>
      </c>
      <c r="D680" s="125">
        <v>12.055060591042531</v>
      </c>
      <c r="E680" s="125">
        <v>14.862815942345012</v>
      </c>
      <c r="F680" s="125">
        <v>21.45410235141684</v>
      </c>
      <c r="G680" s="125">
        <v>29.907129506379</v>
      </c>
      <c r="H680" s="125">
        <v>42.277585685487466</v>
      </c>
      <c r="I680">
        <f t="shared" si="76"/>
        <v>4.179669765282693</v>
      </c>
      <c r="J680">
        <f t="shared" si="77"/>
        <v>3.948642325611149</v>
      </c>
    </row>
    <row r="681" spans="1:10" ht="15">
      <c r="A681" s="125">
        <v>321</v>
      </c>
      <c r="B681" s="125">
        <v>6.418972635583972</v>
      </c>
      <c r="C681" s="125">
        <v>9.97028977891591</v>
      </c>
      <c r="D681" s="125">
        <v>12.092337546872711</v>
      </c>
      <c r="E681" s="125">
        <v>14.908597625496931</v>
      </c>
      <c r="F681" s="125">
        <v>21.51937960685884</v>
      </c>
      <c r="G681" s="125">
        <v>29.99610612292808</v>
      </c>
      <c r="H681" s="125">
        <v>42.39761238766914</v>
      </c>
      <c r="I681">
        <f t="shared" si="76"/>
        <v>4.192678944023748</v>
      </c>
      <c r="J681">
        <f t="shared" si="77"/>
        <v>3.960933611489705</v>
      </c>
    </row>
    <row r="682" spans="1:10" ht="15">
      <c r="A682" s="125">
        <v>320</v>
      </c>
      <c r="B682" s="125">
        <v>6.43898979370566</v>
      </c>
      <c r="C682" s="125">
        <v>10.001289195116868</v>
      </c>
      <c r="D682" s="125">
        <v>12.129844890895912</v>
      </c>
      <c r="E682" s="125">
        <v>14.9546606133216</v>
      </c>
      <c r="F682" s="125">
        <v>21.585050582660884</v>
      </c>
      <c r="G682" s="125">
        <v>30.0856014921077</v>
      </c>
      <c r="H682" s="125">
        <v>42.518290899384105</v>
      </c>
      <c r="I682">
        <f t="shared" si="76"/>
        <v>4.205769320995418</v>
      </c>
      <c r="J682">
        <f t="shared" si="77"/>
        <v>3.973301625870541</v>
      </c>
    </row>
    <row r="683" spans="1:10" ht="15">
      <c r="A683" s="125">
        <v>319</v>
      </c>
      <c r="B683" s="125">
        <v>6.459132054176227</v>
      </c>
      <c r="C683" s="125">
        <v>10.032481483706519</v>
      </c>
      <c r="D683" s="125">
        <v>12.167584757473692</v>
      </c>
      <c r="E683" s="125">
        <v>15.001007491491418</v>
      </c>
      <c r="F683" s="125">
        <v>21.65111880816028</v>
      </c>
      <c r="G683" s="125">
        <v>30.1756200537019</v>
      </c>
      <c r="H683" s="125">
        <v>42.639626274729885</v>
      </c>
      <c r="I683">
        <f t="shared" si="76"/>
        <v>4.218941658444359</v>
      </c>
      <c r="J683">
        <f t="shared" si="77"/>
        <v>3.9857470891802476</v>
      </c>
    </row>
    <row r="684" spans="1:10" ht="15">
      <c r="A684" s="125">
        <v>318</v>
      </c>
      <c r="B684" s="125">
        <v>6.479400592204259</v>
      </c>
      <c r="C684" s="125">
        <v>10.063868445658409</v>
      </c>
      <c r="D684" s="125">
        <v>12.20555930731157</v>
      </c>
      <c r="E684" s="125">
        <v>15.047640877277251</v>
      </c>
      <c r="F684" s="125">
        <v>21.71758785446587</v>
      </c>
      <c r="G684" s="125">
        <v>30.266166296974006</v>
      </c>
      <c r="H684" s="125">
        <v>42.7616236170819</v>
      </c>
      <c r="I684">
        <f t="shared" si="76"/>
        <v>4.232196728183582</v>
      </c>
      <c r="J684">
        <f t="shared" si="77"/>
        <v>3.9982707308891188</v>
      </c>
    </row>
    <row r="685" spans="1:10" ht="15">
      <c r="A685" s="125">
        <v>317</v>
      </c>
      <c r="B685" s="125">
        <v>6.499796597748505</v>
      </c>
      <c r="C685" s="125">
        <v>10.095451904379612</v>
      </c>
      <c r="D685" s="125">
        <v>12.243770727865117</v>
      </c>
      <c r="E685" s="125">
        <v>15.0945634200296</v>
      </c>
      <c r="F685" s="125">
        <v>21.78446133506958</v>
      </c>
      <c r="G685" s="125">
        <v>30.3572447613376</v>
      </c>
      <c r="H685" s="125">
        <v>42.884288079649934</v>
      </c>
      <c r="I685">
        <f t="shared" si="76"/>
        <v>4.24553531174293</v>
      </c>
      <c r="J685">
        <f t="shared" si="77"/>
        <v>4.010873289653446</v>
      </c>
    </row>
    <row r="686" spans="1:10" ht="15">
      <c r="A686" s="125">
        <v>316</v>
      </c>
      <c r="B686" s="125">
        <v>6.520321275749755</v>
      </c>
      <c r="C686" s="125">
        <v>10.127233706060167</v>
      </c>
      <c r="D686" s="125">
        <v>12.28222123375361</v>
      </c>
      <c r="E686" s="125">
        <v>15.141777801668567</v>
      </c>
      <c r="F686" s="125">
        <v>21.851742906468527</v>
      </c>
      <c r="G686" s="125">
        <v>30.448860037037957</v>
      </c>
      <c r="H686" s="125">
        <v>43.00762486604127</v>
      </c>
      <c r="I686">
        <f t="shared" si="76"/>
        <v>4.258958200522401</v>
      </c>
      <c r="J686">
        <f t="shared" si="77"/>
        <v>4.023555513460518</v>
      </c>
    </row>
    <row r="687" spans="1:10" ht="15">
      <c r="A687" s="125">
        <v>315</v>
      </c>
      <c r="B687" s="125">
        <v>6.54097584636713</v>
      </c>
      <c r="C687" s="125">
        <v>10.15921572002914</v>
      </c>
      <c r="D687" s="125">
        <v>12.32091306718123</v>
      </c>
      <c r="E687" s="125">
        <v>15.189286737182892</v>
      </c>
      <c r="F687" s="125">
        <v>21.919436268797856</v>
      </c>
      <c r="G687" s="125">
        <v>30.541016765844372</v>
      </c>
      <c r="H687" s="125">
        <v>43.13163923083064</v>
      </c>
      <c r="I687">
        <f t="shared" si="76"/>
        <v>4.272466195948384</v>
      </c>
      <c r="J687">
        <f t="shared" si="77"/>
        <v>4.036318159776355</v>
      </c>
    </row>
    <row r="688" spans="1:10" ht="15">
      <c r="A688" s="125">
        <v>314</v>
      </c>
      <c r="B688" s="125">
        <v>6.561761545218828</v>
      </c>
      <c r="C688" s="125">
        <v>10.19139983911722</v>
      </c>
      <c r="D688" s="125">
        <v>12.359848498366222</v>
      </c>
      <c r="E688" s="125">
        <v>15.237092975137868</v>
      </c>
      <c r="F688" s="125">
        <v>21.987545166474728</v>
      </c>
      <c r="G688" s="125">
        <v>30.63371964175341</v>
      </c>
      <c r="H688" s="125">
        <v>43.25633648013698</v>
      </c>
      <c r="I688">
        <f t="shared" si="76"/>
        <v>4.286060109632877</v>
      </c>
      <c r="J688">
        <f t="shared" si="77"/>
        <v>4.049161995696286</v>
      </c>
    </row>
    <row r="689" spans="1:10" ht="15">
      <c r="A689" s="125">
        <v>313</v>
      </c>
      <c r="B689" s="125">
        <v>6.582679623627443</v>
      </c>
      <c r="C689" s="125">
        <v>10.223787980026241</v>
      </c>
      <c r="D689" s="125">
        <v>12.399029825977971</v>
      </c>
      <c r="E689" s="125">
        <v>15.285199298192913</v>
      </c>
      <c r="F689" s="125">
        <v>22.056073388853562</v>
      </c>
      <c r="G689" s="125">
        <v>30.726973411703238</v>
      </c>
      <c r="H689" s="125">
        <v>43.38172197220728</v>
      </c>
      <c r="I689">
        <f t="shared" si="76"/>
        <v>4.2997407635357385</v>
      </c>
      <c r="J689">
        <f t="shared" si="77"/>
        <v>4.062087798098371</v>
      </c>
    </row>
    <row r="690" spans="1:10" ht="15">
      <c r="A690" s="125">
        <v>312</v>
      </c>
      <c r="B690" s="125">
        <v>6.6037313488700065</v>
      </c>
      <c r="C690" s="125">
        <v>10.256382083705681</v>
      </c>
      <c r="D690" s="125">
        <v>12.438459377582312</v>
      </c>
      <c r="E690" s="125">
        <v>15.333608523628351</v>
      </c>
      <c r="F690" s="125">
        <v>22.12502477089274</v>
      </c>
      <c r="G690" s="125">
        <v>30.820782876299383</v>
      </c>
      <c r="H690" s="125">
        <v>43.5078011180074</v>
      </c>
      <c r="I690">
        <f t="shared" si="76"/>
        <v>4.31350899013005</v>
      </c>
      <c r="J690">
        <f t="shared" si="77"/>
        <v>4.075096353799799</v>
      </c>
    </row>
    <row r="691" spans="1:10" ht="15">
      <c r="A691" s="125">
        <v>311</v>
      </c>
      <c r="B691" s="125">
        <v>6.624918004432764</v>
      </c>
      <c r="C691" s="125">
        <v>10.28918411573618</v>
      </c>
      <c r="D691" s="125">
        <v>12.47813951009512</v>
      </c>
      <c r="E691" s="125">
        <v>15.382323503882251</v>
      </c>
      <c r="F691" s="125">
        <v>22.19440319383304</v>
      </c>
      <c r="G691" s="125">
        <v>30.915152890551933</v>
      </c>
      <c r="H691" s="125">
        <v>43.63457938182001</v>
      </c>
      <c r="I691">
        <f t="shared" si="76"/>
        <v>4.327365632570665</v>
      </c>
      <c r="J691">
        <f t="shared" si="77"/>
        <v>4.088188459716259</v>
      </c>
    </row>
    <row r="692" spans="1:10" ht="15">
      <c r="A692" s="125">
        <v>310</v>
      </c>
      <c r="B692" s="125">
        <v>6.646240890270886</v>
      </c>
      <c r="C692" s="125">
        <v>10.322196066720512</v>
      </c>
      <c r="D692" s="125">
        <v>12.5180726102445</v>
      </c>
      <c r="E692" s="125">
        <v>15.43134712709694</v>
      </c>
      <c r="F692" s="125">
        <v>22.264212585888036</v>
      </c>
      <c r="G692" s="125">
        <v>31.0100883646246</v>
      </c>
      <c r="H692" s="125">
        <v>43.762062281849644</v>
      </c>
      <c r="I692">
        <f t="shared" si="76"/>
        <v>4.341311544866004</v>
      </c>
      <c r="J692">
        <f t="shared" si="77"/>
        <v>4.101364923024425</v>
      </c>
    </row>
    <row r="693" spans="1:10" ht="15">
      <c r="A693" s="125">
        <v>309</v>
      </c>
      <c r="B693" s="125">
        <v>6.667701323073148</v>
      </c>
      <c r="C693" s="125">
        <v>10.355419952681823</v>
      </c>
      <c r="D693" s="125">
        <v>12.558261095041729</v>
      </c>
      <c r="E693" s="125">
        <v>15.480682317675843</v>
      </c>
      <c r="F693" s="125">
        <v>22.334456922946774</v>
      </c>
      <c r="G693" s="125">
        <v>31.105594264595638</v>
      </c>
      <c r="H693" s="125">
        <v>43.89025539083518</v>
      </c>
      <c r="I693">
        <f t="shared" si="76"/>
        <v>4.355347592053174</v>
      </c>
      <c r="J693">
        <f t="shared" si="77"/>
        <v>4.114626561327552</v>
      </c>
    </row>
    <row r="694" spans="1:10" ht="15">
      <c r="A694" s="125">
        <v>308</v>
      </c>
      <c r="B694" s="125">
        <v>6.689300636531757</v>
      </c>
      <c r="C694" s="125">
        <v>10.388857815469613</v>
      </c>
      <c r="D694" s="125">
        <v>12.59870741226097</v>
      </c>
      <c r="E694" s="125">
        <v>15.53033203685067</v>
      </c>
      <c r="F694" s="125">
        <v>22.40514022928871</v>
      </c>
      <c r="G694" s="125">
        <v>31.20167561323099</v>
      </c>
      <c r="H694" s="125">
        <v>44.019164336669625</v>
      </c>
      <c r="I694">
        <f t="shared" si="76"/>
        <v>4.369474650376487</v>
      </c>
      <c r="J694">
        <f t="shared" si="77"/>
        <v>4.127974202824306</v>
      </c>
    </row>
    <row r="695" spans="1:10" ht="15">
      <c r="A695" s="125">
        <v>307</v>
      </c>
      <c r="B695" s="125">
        <v>6.711040181617396</v>
      </c>
      <c r="C695" s="125">
        <v>10.422511723173459</v>
      </c>
      <c r="D695" s="125">
        <v>12.639414040928292</v>
      </c>
      <c r="E695" s="125">
        <v>15.58029928325916</v>
      </c>
      <c r="F695" s="125">
        <v>22.476266578311623</v>
      </c>
      <c r="G695" s="125">
        <v>31.29833749076982</v>
      </c>
      <c r="H695" s="125">
        <v>44.14879480302725</v>
      </c>
      <c r="I695">
        <f t="shared" si="76"/>
        <v>4.383693607469464</v>
      </c>
      <c r="J695">
        <f t="shared" si="77"/>
        <v>4.141408686480886</v>
      </c>
    </row>
    <row r="696" spans="1:10" ht="15">
      <c r="A696" s="125">
        <v>306</v>
      </c>
      <c r="B696" s="125">
        <v>6.732921326859603</v>
      </c>
      <c r="C696" s="125">
        <v>10.45638377054467</v>
      </c>
      <c r="D696" s="125">
        <v>12.680383491819818</v>
      </c>
      <c r="E696" s="125">
        <v>15.63058709353376</v>
      </c>
      <c r="F696" s="125">
        <v>22.54784009327229</v>
      </c>
      <c r="G696" s="125">
        <v>31.395585035722647</v>
      </c>
      <c r="H696" s="125">
        <v>44.27915252999826</v>
      </c>
      <c r="I696">
        <f t="shared" si="76"/>
        <v>4.398005362540381</v>
      </c>
      <c r="J696">
        <f t="shared" si="77"/>
        <v>4.154930862206496</v>
      </c>
    </row>
    <row r="697" spans="1:10" ht="15">
      <c r="A697" s="125">
        <v>305</v>
      </c>
      <c r="B697" s="125">
        <v>6.75494545863265</v>
      </c>
      <c r="C697" s="125">
        <v>10.490476079426093</v>
      </c>
      <c r="D697" s="125">
        <v>12.721618307969567</v>
      </c>
      <c r="E697" s="125">
        <v>15.68119854290122</v>
      </c>
      <c r="F697" s="125">
        <v>22.61986494804043</v>
      </c>
      <c r="G697" s="125">
        <v>31.49342344568228</v>
      </c>
      <c r="H697" s="125">
        <v>44.410243314731204</v>
      </c>
      <c r="I697">
        <f t="shared" si="76"/>
        <v>4.412410826561469</v>
      </c>
      <c r="J697">
        <f t="shared" si="77"/>
        <v>4.168541591032279</v>
      </c>
    </row>
    <row r="698" spans="1:10" ht="15">
      <c r="A698" s="125">
        <v>304</v>
      </c>
      <c r="B698" s="125">
        <v>6.777113981447008</v>
      </c>
      <c r="C698" s="125">
        <v>10.52479079919024</v>
      </c>
      <c r="D698" s="125">
        <v>12.763121065186889</v>
      </c>
      <c r="E698" s="125">
        <v>15.73213674579374</v>
      </c>
      <c r="F698" s="125">
        <v>22.69234536786624</v>
      </c>
      <c r="G698" s="125">
        <v>31.59185797814785</v>
      </c>
      <c r="H698" s="125">
        <v>44.54207301208292</v>
      </c>
      <c r="I698">
        <f t="shared" si="76"/>
        <v>4.426910922461825</v>
      </c>
      <c r="J698">
        <f t="shared" si="77"/>
        <v>4.182241745293748</v>
      </c>
    </row>
    <row r="699" spans="1:10" ht="15">
      <c r="A699" s="125">
        <v>303</v>
      </c>
      <c r="B699" s="125">
        <v>6.799428318246518</v>
      </c>
      <c r="C699" s="125">
        <v>10.559330107185932</v>
      </c>
      <c r="D699" s="125">
        <v>12.8048943725839</v>
      </c>
      <c r="E699" s="125">
        <v>15.783404856471412</v>
      </c>
      <c r="F699" s="125">
        <v>22.765285630161642</v>
      </c>
      <c r="G699" s="125">
        <v>31.69089395136218</v>
      </c>
      <c r="H699" s="125">
        <v>44.67464753527618</v>
      </c>
      <c r="I699">
        <f t="shared" si="76"/>
        <v>4.441506585324124</v>
      </c>
      <c r="J699">
        <f t="shared" si="77"/>
        <v>4.196032208816843</v>
      </c>
    </row>
    <row r="700" spans="1:10" ht="15">
      <c r="A700" s="125">
        <v>302</v>
      </c>
      <c r="B700" s="125">
        <v>6.821889910711445</v>
      </c>
      <c r="C700" s="125">
        <v>10.59409620919359</v>
      </c>
      <c r="D700" s="125">
        <v>12.846940873113141</v>
      </c>
      <c r="E700" s="125">
        <v>15.835006069656682</v>
      </c>
      <c r="F700" s="125">
        <v>22.838690065295612</v>
      </c>
      <c r="G700" s="125">
        <v>31.790536745162623</v>
      </c>
      <c r="H700" s="125">
        <v>44.80797285656541</v>
      </c>
      <c r="I700">
        <f t="shared" si="76"/>
        <v>4.456198762585247</v>
      </c>
      <c r="J700">
        <f t="shared" si="77"/>
        <v>4.209913877107646</v>
      </c>
    </row>
    <row r="701" spans="1:10" ht="15">
      <c r="A701" s="125">
        <v>301</v>
      </c>
      <c r="B701" s="125">
        <v>6.844500219567506</v>
      </c>
      <c r="C701" s="125">
        <v>10.6290913398895</v>
      </c>
      <c r="D701" s="125">
        <v>12.88926324411553</v>
      </c>
      <c r="E701" s="125">
        <v>15.88694362118082</v>
      </c>
      <c r="F701" s="125">
        <v>22.912563057403837</v>
      </c>
      <c r="G701" s="125">
        <v>31.890791801845708</v>
      </c>
      <c r="H701" s="125">
        <v>44.94205500791006</v>
      </c>
      <c r="I701">
        <f t="shared" si="76"/>
        <v>4.470988414240871</v>
      </c>
      <c r="J701">
        <f t="shared" si="77"/>
        <v>4.223887657545896</v>
      </c>
    </row>
    <row r="702" spans="1:10" ht="15">
      <c r="A702" s="125">
        <v>300</v>
      </c>
      <c r="B702" s="125">
        <v>6.867260724901045</v>
      </c>
      <c r="C702" s="125">
        <v>10.664317763319108</v>
      </c>
      <c r="D702" s="125">
        <v>12.931864197879069</v>
      </c>
      <c r="E702" s="125">
        <v>15.939220788642718</v>
      </c>
      <c r="F702" s="125">
        <v>22.986909045213125</v>
      </c>
      <c r="G702" s="125">
        <v>31.99166462704583</v>
      </c>
      <c r="H702" s="125">
        <v>45.07690008165617</v>
      </c>
      <c r="I702">
        <f t="shared" si="76"/>
        <v>4.485876513054149</v>
      </c>
      <c r="J702">
        <f t="shared" si="77"/>
        <v>4.237954469582332</v>
      </c>
    </row>
    <row r="703" spans="1:10" ht="15">
      <c r="A703" s="125">
        <v>299</v>
      </c>
      <c r="B703" s="125">
        <v>6.89017292648044</v>
      </c>
      <c r="C703" s="125">
        <v>10.69977777337965</v>
      </c>
      <c r="D703" s="125">
        <v>12.974746482208332</v>
      </c>
      <c r="E703" s="125">
        <v>15.99184089208032</v>
      </c>
      <c r="F703" s="125">
        <v>23.061732522880668</v>
      </c>
      <c r="G703" s="125">
        <v>32.0931607906282</v>
      </c>
      <c r="H703" s="125">
        <v>45.21251423122595</v>
      </c>
      <c r="I703">
        <f t="shared" si="76"/>
        <v>4.5008640447685595</v>
      </c>
      <c r="J703">
        <f t="shared" si="77"/>
        <v>4.252115244940013</v>
      </c>
    </row>
    <row r="704" spans="1:10" ht="15">
      <c r="A704" s="125">
        <v>298</v>
      </c>
      <c r="B704" s="125">
        <v>6.9132383440839895</v>
      </c>
      <c r="C704" s="125">
        <v>10.73547369431229</v>
      </c>
      <c r="D704" s="125">
        <v>13.01791288100513</v>
      </c>
      <c r="E704" s="125">
        <v>16.04480729465499</v>
      </c>
      <c r="F704" s="125">
        <v>23.1370380408486</v>
      </c>
      <c r="G704" s="125">
        <v>32.195285927596395</v>
      </c>
      <c r="H704" s="125">
        <v>45.34890367181547</v>
      </c>
      <c r="I704">
        <f t="shared" si="76"/>
        <v>4.515952008325023</v>
      </c>
      <c r="J704">
        <f t="shared" si="77"/>
        <v>4.266370927819644</v>
      </c>
    </row>
    <row r="705" spans="1:10" ht="15">
      <c r="A705" s="125">
        <v>297</v>
      </c>
      <c r="B705" s="125">
        <v>6.936458517834296</v>
      </c>
      <c r="C705" s="125">
        <v>10.771407881204</v>
      </c>
      <c r="D705" s="125">
        <v>13.061366214860541</v>
      </c>
      <c r="E705" s="125">
        <v>16.098123403349007</v>
      </c>
      <c r="F705" s="125">
        <v>23.212830206714237</v>
      </c>
      <c r="G705" s="125">
        <v>32.298045739014555</v>
      </c>
      <c r="H705" s="125">
        <v>45.48607468110072</v>
      </c>
      <c r="I705">
        <f t="shared" si="76"/>
        <v>4.5311414160834005</v>
      </c>
      <c r="J705">
        <f t="shared" si="77"/>
        <v>4.280722475109077</v>
      </c>
    </row>
    <row r="706" spans="1:10" ht="15">
      <c r="A706" s="125">
        <v>296</v>
      </c>
      <c r="B706" s="125">
        <v>6.9598350085394305</v>
      </c>
      <c r="C706" s="125">
        <v>10.80758272049943</v>
      </c>
      <c r="D706" s="125">
        <v>13.10510934165855</v>
      </c>
      <c r="E706" s="125">
        <v>16.1517926696766</v>
      </c>
      <c r="F706" s="125">
        <v>23.289113686116107</v>
      </c>
      <c r="G706" s="125">
        <v>32.40144599294491</v>
      </c>
      <c r="H706" s="125">
        <v>45.6240335999519</v>
      </c>
      <c r="I706">
        <f t="shared" si="76"/>
        <v>4.546433294048449</v>
      </c>
      <c r="J706">
        <f t="shared" si="77"/>
        <v>4.295170856597006</v>
      </c>
    </row>
    <row r="707" spans="1:10" ht="15">
      <c r="A707" s="125">
        <v>295</v>
      </c>
      <c r="B707" s="125">
        <v>6.983369398040944</v>
      </c>
      <c r="C707" s="125">
        <v>10.84400063052292</v>
      </c>
      <c r="D707" s="125">
        <v>13.14914515719161</v>
      </c>
      <c r="E707" s="125">
        <v>16.20581859040872</v>
      </c>
      <c r="F707" s="125">
        <v>23.365893203636347</v>
      </c>
      <c r="G707" s="125">
        <v>32.50549252540042</v>
      </c>
      <c r="H707" s="125">
        <v>45.76278683315613</v>
      </c>
      <c r="I707">
        <f aca="true" t="shared" si="78" ref="I707:I770">2*(ATAN((23.5/2)/A707)*180/PI())</f>
        <v>4.561828682100366</v>
      </c>
      <c r="J707">
        <f aca="true" t="shared" si="79" ref="J707:J770">2*(ATAN((22.2/2)/A707)*180/PI())</f>
        <v>4.309717055191025</v>
      </c>
    </row>
    <row r="708" spans="1:10" ht="15">
      <c r="A708" s="125">
        <v>294</v>
      </c>
      <c r="B708" s="125">
        <v>7.007063289568916</v>
      </c>
      <c r="C708" s="125">
        <v>10.88066406201101</v>
      </c>
      <c r="D708" s="125">
        <v>13.193476595788432</v>
      </c>
      <c r="E708" s="125">
        <v>16.260204708311957</v>
      </c>
      <c r="F708" s="125">
        <v>23.443173543719585</v>
      </c>
      <c r="G708" s="125">
        <v>32.61019124131312</v>
      </c>
      <c r="H708" s="125">
        <v>45.9023408501487</v>
      </c>
      <c r="I708">
        <f t="shared" si="78"/>
        <v>4.577328634230022</v>
      </c>
      <c r="J708">
        <f t="shared" si="79"/>
        <v>4.324362067140098</v>
      </c>
    </row>
    <row r="709" spans="1:10" ht="15">
      <c r="A709" s="125">
        <v>293</v>
      </c>
      <c r="B709" s="125">
        <v>7.030918308104236</v>
      </c>
      <c r="C709" s="125">
        <v>10.91757549865554</v>
      </c>
      <c r="D709" s="125">
        <v>13.2381066309541</v>
      </c>
      <c r="E709" s="125">
        <v>16.314954612901854</v>
      </c>
      <c r="F709" s="125">
        <v>23.520959551608883</v>
      </c>
      <c r="G709" s="125">
        <v>32.715548115518395</v>
      </c>
      <c r="H709" s="125">
        <v>46.042702185752894</v>
      </c>
      <c r="I709">
        <f t="shared" si="78"/>
        <v>4.592934218778986</v>
      </c>
      <c r="J709">
        <f t="shared" si="79"/>
        <v>4.339106902261586</v>
      </c>
    </row>
    <row r="710" spans="1:10" ht="15">
      <c r="A710" s="125">
        <v>292</v>
      </c>
      <c r="B710" s="125">
        <v>7.054936100748237</v>
      </c>
      <c r="C710" s="125">
        <v>10.954737457657751</v>
      </c>
      <c r="D710" s="125">
        <v>13.28303827602307</v>
      </c>
      <c r="E710" s="125">
        <v>16.370071941210913</v>
      </c>
      <c r="F710" s="125">
        <v>23.599256134298884</v>
      </c>
      <c r="G710" s="125">
        <v>32.82156919375545</v>
      </c>
      <c r="H710" s="125">
        <v>46.18387744092837</v>
      </c>
      <c r="I710">
        <f t="shared" si="78"/>
        <v>4.60864651868447</v>
      </c>
      <c r="J710">
        <f t="shared" si="79"/>
        <v>4.353952584172918</v>
      </c>
    </row>
    <row r="711" spans="1:10" ht="15">
      <c r="A711" s="125">
        <v>291</v>
      </c>
      <c r="B711" s="125">
        <v>7.079118337099906</v>
      </c>
      <c r="C711" s="125">
        <v>10.99215249029354</v>
      </c>
      <c r="D711" s="125">
        <v>13.32827458482514</v>
      </c>
      <c r="E711" s="125">
        <v>16.425560378571763</v>
      </c>
      <c r="F711" s="125">
        <v>23.67806826150669</v>
      </c>
      <c r="G711" s="125">
        <v>32.92826059368422</v>
      </c>
      <c r="H711" s="125">
        <v>46.32587328352843</v>
      </c>
      <c r="I711">
        <f t="shared" si="78"/>
        <v>4.624466631729307</v>
      </c>
      <c r="J711">
        <f t="shared" si="79"/>
        <v>4.368900150528018</v>
      </c>
    </row>
    <row r="712" spans="1:10" ht="15">
      <c r="A712" s="125">
        <v>290</v>
      </c>
      <c r="B712" s="125">
        <v>7.103466709640806</v>
      </c>
      <c r="C712" s="125">
        <v>11.0298231824901</v>
      </c>
      <c r="D712" s="125">
        <v>13.37381865236472</v>
      </c>
      <c r="E712" s="125">
        <v>16.481423659415757</v>
      </c>
      <c r="F712" s="125">
        <v>23.75740096666081</v>
      </c>
      <c r="G712" s="125">
        <v>33.03562850591914</v>
      </c>
      <c r="H712" s="125">
        <v>46.46869644906597</v>
      </c>
      <c r="I712">
        <f t="shared" si="78"/>
        <v>4.640395670797071</v>
      </c>
      <c r="J712">
        <f t="shared" si="79"/>
        <v>4.383950653258615</v>
      </c>
    </row>
    <row r="713" spans="1:10" ht="15">
      <c r="A713" s="125">
        <v>289</v>
      </c>
      <c r="B713" s="125">
        <v>7.127982934127935</v>
      </c>
      <c r="C713" s="125">
        <v>11.06775215541442</v>
      </c>
      <c r="D713" s="125">
        <v>13.419673615513869</v>
      </c>
      <c r="E713" s="125">
        <v>16.537665568087174</v>
      </c>
      <c r="F713" s="125">
        <v>23.837259347908425</v>
      </c>
      <c r="G713" s="125">
        <v>33.14367919507995</v>
      </c>
      <c r="H713" s="125">
        <v>46.61235374148841</v>
      </c>
      <c r="I713">
        <f t="shared" si="78"/>
        <v>4.656434764132486</v>
      </c>
      <c r="J713">
        <f t="shared" si="79"/>
        <v>4.399105158820538</v>
      </c>
    </row>
    <row r="714" spans="1:10" ht="15">
      <c r="A714" s="125">
        <v>288</v>
      </c>
      <c r="B714" s="125">
        <v>7.152668749994703</v>
      </c>
      <c r="C714" s="125">
        <v>11.105942066073611</v>
      </c>
      <c r="D714" s="125">
        <v>13.465842653719214</v>
      </c>
      <c r="E714" s="125">
        <v>16.594289939673747</v>
      </c>
      <c r="F714" s="125">
        <v>23.917648569141626</v>
      </c>
      <c r="G714" s="125">
        <v>33.2524190008599</v>
      </c>
      <c r="H714" s="125">
        <v>46.75685203396156</v>
      </c>
      <c r="I714">
        <f t="shared" si="78"/>
        <v>4.672585055607227</v>
      </c>
      <c r="J714">
        <f t="shared" si="79"/>
        <v>4.4143647484451325</v>
      </c>
    </row>
    <row r="715" spans="1:10" ht="15">
      <c r="A715" s="125">
        <v>287</v>
      </c>
      <c r="B715" s="125">
        <v>7.177525920760174</v>
      </c>
      <c r="C715" s="125">
        <v>11.144395607927589</v>
      </c>
      <c r="D715" s="125">
        <v>13.512328989723168</v>
      </c>
      <c r="E715" s="125">
        <v>16.651300660853675</v>
      </c>
      <c r="F715" s="125">
        <v>23.9985738610428</v>
      </c>
      <c r="G715" s="125">
        <v>33.361854339111844</v>
      </c>
      <c r="H715" s="125">
        <v>46.90219826966252</v>
      </c>
      <c r="I715">
        <f t="shared" si="78"/>
        <v>4.688847704991268</v>
      </c>
      <c r="J715">
        <f t="shared" si="79"/>
        <v>4.429730518395906</v>
      </c>
    </row>
    <row r="716" spans="1:10" ht="15">
      <c r="A716" s="125">
        <v>286</v>
      </c>
      <c r="B716" s="125">
        <v>7.20255623444688</v>
      </c>
      <c r="C716" s="125">
        <v>11.18311551151437</v>
      </c>
      <c r="D716" s="125">
        <v>13.559135890299913</v>
      </c>
      <c r="E716" s="125">
        <v>16.708701670759375</v>
      </c>
      <c r="F716" s="125">
        <v>24.080040522149606</v>
      </c>
      <c r="G716" s="125">
        <v>33.47199170295214</v>
      </c>
      <c r="H716" s="125">
        <v>47.04839946258186</v>
      </c>
      <c r="I716">
        <f t="shared" si="78"/>
        <v>4.705223888229893</v>
      </c>
      <c r="J716">
        <f t="shared" si="79"/>
        <v>4.445203580230552</v>
      </c>
    </row>
    <row r="717" spans="1:10" ht="15">
      <c r="A717" s="125">
        <v>285</v>
      </c>
      <c r="B717" s="125">
        <v>7.227761504007288</v>
      </c>
      <c r="C717" s="125">
        <v>11.222104545088131</v>
      </c>
      <c r="D717" s="125">
        <v>13.60626666700614</v>
      </c>
      <c r="E717" s="125">
        <v>16.7664969618587</v>
      </c>
      <c r="F717" s="125">
        <v>24.16205391994017</v>
      </c>
      <c r="G717" s="125">
        <v>33.58283766388311</v>
      </c>
      <c r="H717" s="125">
        <v>47.19546269833476</v>
      </c>
      <c r="I717">
        <f t="shared" si="78"/>
        <v>4.72171479772652</v>
      </c>
      <c r="J717">
        <f t="shared" si="79"/>
        <v>4.460785061068453</v>
      </c>
    </row>
    <row r="718" spans="1:10" ht="15">
      <c r="A718" s="125">
        <v>284</v>
      </c>
      <c r="B718" s="125">
        <v>7.253143567759234</v>
      </c>
      <c r="C718" s="125">
        <v>11.261365515270517</v>
      </c>
      <c r="D718" s="125">
        <v>13.653724676947393</v>
      </c>
      <c r="E718" s="125">
        <v>16.82469058085367</v>
      </c>
      <c r="F718" s="125">
        <v>24.244619491938636</v>
      </c>
      <c r="G718" s="125">
        <v>33.69439887293419</v>
      </c>
      <c r="H718" s="125">
        <v>47.34339513498166</v>
      </c>
      <c r="I718">
        <f t="shared" si="78"/>
        <v>4.738321642631468</v>
      </c>
      <c r="J718">
        <f t="shared" si="79"/>
        <v>4.47647610386383</v>
      </c>
    </row>
    <row r="719" spans="1:10" ht="15">
      <c r="A719" s="125">
        <v>283</v>
      </c>
      <c r="B719" s="125">
        <v>7.278704289830483</v>
      </c>
      <c r="C719" s="125">
        <v>11.300901267715469</v>
      </c>
      <c r="D719" s="125">
        <v>13.701513323559858</v>
      </c>
      <c r="E719" s="125">
        <v>16.88328662959744</v>
      </c>
      <c r="F719" s="125">
        <v>24.327742746841725</v>
      </c>
      <c r="G719" s="125">
        <v>33.80668206182199</v>
      </c>
      <c r="H719" s="125">
        <v>47.492204003858205</v>
      </c>
      <c r="I719">
        <f t="shared" si="78"/>
        <v>4.755045649136838</v>
      </c>
      <c r="J719">
        <f t="shared" si="79"/>
        <v>4.492277867684661</v>
      </c>
    </row>
    <row r="720" spans="1:10" ht="15">
      <c r="A720" s="125">
        <v>282</v>
      </c>
      <c r="B720" s="125">
        <v>7.30444556061267</v>
      </c>
      <c r="C720" s="125">
        <v>11.34071468778778</v>
      </c>
      <c r="D720" s="125">
        <v>13.749636057408493</v>
      </c>
      <c r="E720" s="125">
        <v>16.942289266029654</v>
      </c>
      <c r="F720" s="125">
        <v>24.41142926566671</v>
      </c>
      <c r="G720" s="125">
        <v>33.91969404413009</v>
      </c>
      <c r="H720" s="125">
        <v>47.641896610414584</v>
      </c>
      <c r="I720">
        <f t="shared" si="78"/>
        <v>4.771888060777625</v>
      </c>
      <c r="J720">
        <f t="shared" si="79"/>
        <v>4.508191527997499</v>
      </c>
    </row>
    <row r="721" spans="1:10" ht="15">
      <c r="A721" s="125">
        <v>281</v>
      </c>
      <c r="B721" s="125">
        <v>7.33036929722483</v>
      </c>
      <c r="C721" s="125">
        <v>11.38080870125592</v>
      </c>
      <c r="D721" s="125">
        <v>13.798096377001361</v>
      </c>
      <c r="E721" s="125">
        <v>17.001702705130878</v>
      </c>
      <c r="F721" s="125">
        <v>24.495684702921153</v>
      </c>
      <c r="G721" s="125">
        <v>34.03344171650822</v>
      </c>
      <c r="H721" s="125">
        <v>47.79248033506443</v>
      </c>
      <c r="I721">
        <f t="shared" si="78"/>
        <v>4.7888501387392495</v>
      </c>
      <c r="J721">
        <f t="shared" si="79"/>
        <v>4.524218276958371</v>
      </c>
    </row>
    <row r="722" spans="1:10" ht="15">
      <c r="A722" s="125">
        <v>280</v>
      </c>
      <c r="B722" s="125">
        <v>7.356477443986773</v>
      </c>
      <c r="C722" s="125">
        <v>11.421186274999293</v>
      </c>
      <c r="D722" s="125">
        <v>13.846897829621062</v>
      </c>
      <c r="E722" s="125">
        <v>17.06153121989627</v>
      </c>
      <c r="F722" s="125">
        <v>24.580514787795117</v>
      </c>
      <c r="G722" s="125">
        <v>34.14793205989189</v>
      </c>
      <c r="H722" s="125">
        <v>47.94396263404334</v>
      </c>
      <c r="I722">
        <f t="shared" si="78"/>
        <v>4.8059331621716375</v>
      </c>
      <c r="J722">
        <f t="shared" si="79"/>
        <v>4.540359323709869</v>
      </c>
    </row>
    <row r="723" spans="1:10" ht="15">
      <c r="A723" s="125">
        <v>279</v>
      </c>
      <c r="B723" s="125">
        <v>7.38277197290255</v>
      </c>
      <c r="C723" s="125">
        <v>11.461850417730341</v>
      </c>
      <c r="D723" s="125">
        <v>13.896044012173252</v>
      </c>
      <c r="E723" s="125">
        <v>17.121779142329206</v>
      </c>
      <c r="F723" s="125">
        <v>24.6659253253761</v>
      </c>
      <c r="G723" s="125">
        <v>34.26317214074231</v>
      </c>
      <c r="H723" s="125">
        <v>48.09635104027696</v>
      </c>
      <c r="I723">
        <f t="shared" si="78"/>
        <v>4.823138428510037</v>
      </c>
      <c r="J723">
        <f t="shared" si="79"/>
        <v>4.556615894684621</v>
      </c>
    </row>
    <row r="724" spans="1:10" ht="15">
      <c r="A724" s="125">
        <v>278</v>
      </c>
      <c r="B724" s="125">
        <v>7.409254884154237</v>
      </c>
      <c r="C724" s="125">
        <v>11.50280418073198</v>
      </c>
      <c r="D724" s="125">
        <v>13.945538572052921</v>
      </c>
      <c r="E724" s="125">
        <v>17.182450864455287</v>
      </c>
      <c r="F724" s="125">
        <v>24.75192219788734</v>
      </c>
      <c r="G724" s="125">
        <v>34.379169112307316</v>
      </c>
      <c r="H724" s="125">
        <v>48.24965316425887</v>
      </c>
      <c r="I724">
        <f t="shared" si="78"/>
        <v>4.840467253802729</v>
      </c>
      <c r="J724">
        <f t="shared" si="79"/>
        <v>4.57298923391527</v>
      </c>
    </row>
    <row r="725" spans="1:10" ht="15">
      <c r="A725" s="125">
        <v>277</v>
      </c>
      <c r="B725" s="125">
        <v>7.435928206606306</v>
      </c>
      <c r="C725" s="125">
        <v>11.54405065861044</v>
      </c>
      <c r="D725" s="125">
        <v>13.995385208028832</v>
      </c>
      <c r="E725" s="125">
        <v>17.243550839356917</v>
      </c>
      <c r="F725" s="125">
        <v>24.838511365949987</v>
      </c>
      <c r="G725" s="125">
        <v>34.49593021590355</v>
      </c>
      <c r="H725" s="125">
        <v>48.40387669493834</v>
      </c>
      <c r="I725">
        <f t="shared" si="78"/>
        <v>4.857920973045805</v>
      </c>
      <c r="J725">
        <f t="shared" si="79"/>
        <v>4.58948060335117</v>
      </c>
    </row>
    <row r="726" spans="1:10" ht="15">
      <c r="A726" s="125">
        <v>276</v>
      </c>
      <c r="B726" s="125">
        <v>7.462793998320893</v>
      </c>
      <c r="C726" s="125">
        <v>11.585592990064322</v>
      </c>
      <c r="D726" s="125">
        <v>14.0455876711464</v>
      </c>
      <c r="E726" s="125">
        <v>17.305083582229447</v>
      </c>
      <c r="F726" s="125">
        <v>24.925698869869567</v>
      </c>
      <c r="G726" s="125">
        <v>34.61346278222009</v>
      </c>
      <c r="H726" s="125">
        <v>48.55902940061774</v>
      </c>
      <c r="I726">
        <f t="shared" si="78"/>
        <v>4.875500940525192</v>
      </c>
      <c r="J726">
        <f t="shared" si="79"/>
        <v>4.606091283181907</v>
      </c>
    </row>
    <row r="727" spans="1:10" ht="15">
      <c r="A727" s="125">
        <v>275</v>
      </c>
      <c r="B727" s="125">
        <v>7.489854347084141</v>
      </c>
      <c r="C727" s="125">
        <v>11.627434358669772</v>
      </c>
      <c r="D727" s="125">
        <v>14.09614976564967</v>
      </c>
      <c r="E727" s="125">
        <v>17.36705367145894</v>
      </c>
      <c r="F727" s="125">
        <v>25.013490830947365</v>
      </c>
      <c r="G727" s="125">
        <v>34.731774232644554</v>
      </c>
      <c r="H727" s="125">
        <v>48.715119129860184</v>
      </c>
      <c r="I727">
        <f t="shared" si="78"/>
        <v>4.893208530166104</v>
      </c>
      <c r="J727">
        <f t="shared" si="79"/>
        <v>4.622822572167886</v>
      </c>
    </row>
    <row r="728" spans="1:10" ht="15">
      <c r="A728" s="125">
        <v>274</v>
      </c>
      <c r="B728" s="125">
        <v>7.517111370943993</v>
      </c>
      <c r="C728" s="125">
        <v>11.669577993682681</v>
      </c>
      <c r="D728" s="125">
        <v>14.147075349922748</v>
      </c>
      <c r="E728" s="125">
        <v>17.429465749722308</v>
      </c>
      <c r="F728" s="125">
        <v>25.101893452817386</v>
      </c>
      <c r="G728" s="125">
        <v>34.85087208061124</v>
      </c>
      <c r="H728" s="125">
        <v>48.87215381240683</v>
      </c>
      <c r="I728">
        <f t="shared" si="78"/>
        <v>4.911045135890136</v>
      </c>
      <c r="J728">
        <f t="shared" si="79"/>
        <v>4.639675787978097</v>
      </c>
    </row>
    <row r="729" spans="1:10" ht="15">
      <c r="A729" s="125">
        <v>273</v>
      </c>
      <c r="B729" s="125">
        <v>7.544567218759674</v>
      </c>
      <c r="C729" s="125">
        <v>11.712027170857919</v>
      </c>
      <c r="D729" s="125">
        <v>14.198368337451138</v>
      </c>
      <c r="E729" s="125">
        <v>17.49232452511042</v>
      </c>
      <c r="F729" s="125">
        <v>25.19091302280913</v>
      </c>
      <c r="G729" s="125">
        <v>34.970763932972375</v>
      </c>
      <c r="H729" s="125">
        <v>49.030141460104545</v>
      </c>
      <c r="I729">
        <f t="shared" si="78"/>
        <v>4.929012171980129</v>
      </c>
      <c r="J729">
        <f t="shared" si="79"/>
        <v>4.65665226753531</v>
      </c>
    </row>
    <row r="730" spans="1:10" ht="15">
      <c r="A730" s="125">
        <v>272</v>
      </c>
      <c r="B730" s="125">
        <v>7.57222407076317</v>
      </c>
      <c r="C730" s="125">
        <v>11.754785213286272</v>
      </c>
      <c r="D730" s="125">
        <v>14.2500326978036</v>
      </c>
      <c r="E730" s="125">
        <v>17.55563477227441</v>
      </c>
      <c r="F730" s="125">
        <v>25.280555913337107</v>
      </c>
      <c r="G730" s="125">
        <v>35.09145749139259</v>
      </c>
      <c r="H730" s="125">
        <v>49.18909016784358</v>
      </c>
      <c r="I730">
        <f t="shared" si="78"/>
        <v>4.9471110734530965</v>
      </c>
      <c r="J730">
        <f t="shared" si="79"/>
        <v>4.673753367368821</v>
      </c>
    </row>
    <row r="731" spans="1:10" ht="15">
      <c r="A731" s="125">
        <v>271</v>
      </c>
      <c r="B731" s="125">
        <v>7.60008413913302</v>
      </c>
      <c r="C731" s="125">
        <v>11.79785549224946</v>
      </c>
      <c r="D731" s="125">
        <v>14.30207245763489</v>
      </c>
      <c r="E731" s="125">
        <v>17.619401333596183</v>
      </c>
      <c r="F731" s="125">
        <v>25.37082858331755</v>
      </c>
      <c r="G731" s="125">
        <v>35.21296055376724</v>
      </c>
      <c r="H731" s="125">
        <v>49.34900811450533</v>
      </c>
      <c r="I731">
        <f t="shared" si="78"/>
        <v>4.965343296441341</v>
      </c>
      <c r="J731">
        <f t="shared" si="79"/>
        <v>4.6909804639750075</v>
      </c>
    </row>
    <row r="732" spans="1:10" ht="15">
      <c r="A732" s="125">
        <v>270</v>
      </c>
      <c r="B732" s="125">
        <v>7.628149668580708</v>
      </c>
      <c r="C732" s="125">
        <v>11.841241428093609</v>
      </c>
      <c r="D732" s="125">
        <v>14.35449170171003</v>
      </c>
      <c r="E732" s="125">
        <v>17.683629120383333</v>
      </c>
      <c r="F732" s="125">
        <v>25.461737579612784</v>
      </c>
      <c r="G732" s="125">
        <v>35.33528101566461</v>
      </c>
      <c r="H732" s="125">
        <v>49.50990356392047</v>
      </c>
      <c r="I732">
        <f t="shared" si="78"/>
        <v>4.98371031858201</v>
      </c>
      <c r="J732">
        <f t="shared" si="79"/>
        <v>4.708334954185845</v>
      </c>
    </row>
    <row r="733" spans="1:10" ht="15">
      <c r="A733" s="125">
        <v>269</v>
      </c>
      <c r="B733" s="125">
        <v>7.656422936950031</v>
      </c>
      <c r="C733" s="125">
        <v>11.884946491121841</v>
      </c>
      <c r="D733" s="125">
        <v>14.40729457395052</v>
      </c>
      <c r="E733" s="125">
        <v>17.748323114089377</v>
      </c>
      <c r="F733" s="125">
        <v>25.553289538504234</v>
      </c>
      <c r="G733" s="125">
        <v>35.458426871793115</v>
      </c>
      <c r="H733" s="125">
        <v>49.67178486583736</v>
      </c>
      <c r="I733">
        <f t="shared" si="78"/>
        <v>5.002213639415313</v>
      </c>
      <c r="J733">
        <f t="shared" si="79"/>
        <v>4.725818255545618</v>
      </c>
    </row>
    <row r="734" spans="1:10" ht="15">
      <c r="A734" s="125">
        <v>268</v>
      </c>
      <c r="B734" s="125">
        <v>7.68490625582972</v>
      </c>
      <c r="C734" s="125">
        <v>11.928974202506241</v>
      </c>
      <c r="D734" s="125">
        <v>14.460485278503153</v>
      </c>
      <c r="E734" s="125">
        <v>17.813488367559515</v>
      </c>
      <c r="F734" s="125">
        <v>25.64549118719427</v>
      </c>
      <c r="G734" s="125">
        <v>35.58240621749325</v>
      </c>
      <c r="H734" s="125">
        <v>49.83466045690074</v>
      </c>
      <c r="I734">
        <f t="shared" si="78"/>
        <v>5.020854780791598</v>
      </c>
      <c r="J734">
        <f t="shared" si="79"/>
        <v>4.743431806696038</v>
      </c>
    </row>
    <row r="735" spans="1:10" ht="15">
      <c r="A735" s="125">
        <v>267</v>
      </c>
      <c r="B735" s="125">
        <v>7.713601971179685</v>
      </c>
      <c r="C735" s="125">
        <v>11.973328135219829</v>
      </c>
      <c r="D735" s="125">
        <v>14.514068080831928</v>
      </c>
      <c r="E735" s="125">
        <v>17.879130006303047</v>
      </c>
      <c r="F735" s="125">
        <v>25.73834934533792</v>
      </c>
      <c r="G735" s="125">
        <v>35.707227250255244</v>
      </c>
      <c r="H735" s="125">
        <v>49.9985388616408</v>
      </c>
      <c r="I735">
        <f t="shared" si="78"/>
        <v>5.039635287287545</v>
      </c>
      <c r="J735">
        <f t="shared" si="79"/>
        <v>4.761177067769966</v>
      </c>
    </row>
    <row r="736" spans="1:10" ht="15">
      <c r="A736" s="125">
        <v>266</v>
      </c>
      <c r="B736" s="125">
        <v>7.742512463971258</v>
      </c>
      <c r="C736" s="125">
        <v>12.01801191498905</v>
      </c>
      <c r="D736" s="125">
        <v>14.56804730883372</v>
      </c>
      <c r="E736" s="125">
        <v>17.945253229792787</v>
      </c>
      <c r="F736" s="125">
        <v>25.83187092660493</v>
      </c>
      <c r="G736" s="125">
        <v>35.832898271262664</v>
      </c>
      <c r="H736" s="125">
        <v>50.1634286934728</v>
      </c>
      <c r="I736">
        <f t="shared" si="78"/>
        <v>5.058556726631706</v>
      </c>
      <c r="J736">
        <f t="shared" si="79"/>
        <v>4.779055520793996</v>
      </c>
    </row>
    <row r="737" spans="1:10" ht="15">
      <c r="A737" s="125">
        <v>265</v>
      </c>
      <c r="B737" s="125">
        <v>7.77164015084176</v>
      </c>
      <c r="C737" s="125">
        <v>12.063029221267252</v>
      </c>
      <c r="D737" s="125">
        <v>14.62242735397815</v>
      </c>
      <c r="E737" s="125">
        <v>18.011863312792055</v>
      </c>
      <c r="F737" s="125">
        <v>25.926062940272818</v>
      </c>
      <c r="G737" s="125">
        <v>35.95942768696256</v>
      </c>
      <c r="H737" s="125">
        <v>50.32933865570705</v>
      </c>
      <c r="I737">
        <f t="shared" si="78"/>
        <v>5.077620690139632</v>
      </c>
      <c r="J737">
        <f t="shared" si="79"/>
        <v>4.7970686701001055</v>
      </c>
    </row>
    <row r="738" spans="1:10" ht="15">
      <c r="A738" s="125">
        <v>264</v>
      </c>
      <c r="B738" s="125">
        <v>7.80098748476378</v>
      </c>
      <c r="C738" s="125">
        <v>12.108383788229668</v>
      </c>
      <c r="D738" s="125">
        <v>14.677212672472468</v>
      </c>
      <c r="E738" s="125">
        <v>18.07896560671024</v>
      </c>
      <c r="F738" s="125">
        <v>26.020932492851887</v>
      </c>
      <c r="G738" s="125">
        <v>36.08682401066253</v>
      </c>
      <c r="H738" s="125">
        <v>50.49627754256945</v>
      </c>
      <c r="I738">
        <f t="shared" si="78"/>
        <v>5.09682879315884</v>
      </c>
      <c r="J738">
        <f t="shared" si="79"/>
        <v>4.815218042746629</v>
      </c>
    </row>
    <row r="739" spans="1:10" ht="15">
      <c r="A739" s="125">
        <v>263</v>
      </c>
      <c r="B739" s="125">
        <v>7.830556955729574</v>
      </c>
      <c r="C739" s="125">
        <v>12.154079405790629</v>
      </c>
      <c r="D739" s="125">
        <v>14.732407786451969</v>
      </c>
      <c r="E739" s="125">
        <v>18.146565540987428</v>
      </c>
      <c r="F739" s="125">
        <v>26.11648678974254</v>
      </c>
      <c r="G739" s="125">
        <v>36.21509586415526</v>
      </c>
      <c r="H739" s="125">
        <v>50.664254240232644</v>
      </c>
      <c r="I739">
        <f t="shared" si="78"/>
        <v>5.116182675523899</v>
      </c>
      <c r="J739">
        <f t="shared" si="79"/>
        <v>4.833505188948798</v>
      </c>
    </row>
    <row r="740" spans="1:10" ht="15">
      <c r="A740" s="125">
        <v>262</v>
      </c>
      <c r="B740" s="125">
        <v>7.860351091450961</v>
      </c>
      <c r="C740" s="125">
        <v>12.20011992064331</v>
      </c>
      <c r="D740" s="125">
        <v>14.788017285196558</v>
      </c>
      <c r="E740" s="125">
        <v>18.214668624508814</v>
      </c>
      <c r="F740" s="125">
        <v>26.21273313692593</v>
      </c>
      <c r="G740" s="125">
        <v>36.344251979370966</v>
      </c>
      <c r="H740" s="125">
        <v>50.83327772785765</v>
      </c>
      <c r="I740">
        <f t="shared" si="78"/>
        <v>5.135684002021872</v>
      </c>
      <c r="J740">
        <f t="shared" si="79"/>
        <v>4.851931682519088</v>
      </c>
    </row>
    <row r="741" spans="1:10" ht="15">
      <c r="A741" s="125">
        <v>261</v>
      </c>
      <c r="B741" s="125">
        <v>7.890372458075126</v>
      </c>
      <c r="C741" s="125">
        <v>12.246509237322861</v>
      </c>
      <c r="D741" s="125">
        <v>14.84404582637428</v>
      </c>
      <c r="E741" s="125">
        <v>18.283280447049787</v>
      </c>
      <c r="F741" s="125">
        <v>26.309678942688684</v>
      </c>
      <c r="G741" s="125">
        <v>36.47430120005876</v>
      </c>
      <c r="H741" s="125">
        <v>51.00335707864617</v>
      </c>
      <c r="I741">
        <f t="shared" si="78"/>
        <v>5.155334462868422</v>
      </c>
      <c r="J741">
        <f t="shared" si="79"/>
        <v>4.870499121317669</v>
      </c>
    </row>
    <row r="742" spans="1:10" ht="15">
      <c r="A742" s="125">
        <v>260</v>
      </c>
      <c r="B742" s="125">
        <v>7.920623660916769</v>
      </c>
      <c r="C742" s="125">
        <v>12.29325131929334</v>
      </c>
      <c r="D742" s="125">
        <v>14.900498137312361</v>
      </c>
      <c r="E742" s="125">
        <v>18.3524066807523</v>
      </c>
      <c r="F742" s="125">
        <v>26.40733171938221</v>
      </c>
      <c r="G742" s="125">
        <v>36.60525248349635</v>
      </c>
      <c r="H742" s="125">
        <v>51.1745014609035</v>
      </c>
      <c r="I742">
        <f t="shared" si="78"/>
        <v>5.175135774194844</v>
      </c>
      <c r="J742">
        <f t="shared" si="79"/>
        <v>4.889209127713179</v>
      </c>
    </row>
    <row r="743" spans="1:10" ht="15">
      <c r="A743" s="125">
        <v>259</v>
      </c>
      <c r="B743" s="125">
        <v>7.951107345207017</v>
      </c>
      <c r="C743" s="125">
        <v>12.340350190059219</v>
      </c>
      <c r="D743" s="125">
        <v>14.95737901629652</v>
      </c>
      <c r="E743" s="125">
        <v>18.422053081633333</v>
      </c>
      <c r="F743" s="125">
        <v>26.505699085217817</v>
      </c>
      <c r="G743" s="125">
        <v>36.737114902230005</v>
      </c>
      <c r="H743" s="125">
        <v>51.3467201391122</v>
      </c>
      <c r="I743">
        <f t="shared" si="78"/>
        <v>5.1950896785463305</v>
      </c>
      <c r="J743">
        <f t="shared" si="79"/>
        <v>4.90806334905415</v>
      </c>
    </row>
    <row r="744" spans="1:10" ht="15">
      <c r="A744" s="125">
        <v>258</v>
      </c>
      <c r="B744" s="125">
        <v>7.98182619685956</v>
      </c>
      <c r="C744" s="125">
        <v>12.387809934301972</v>
      </c>
      <c r="D744" s="125">
        <v>15.01469333389932</v>
      </c>
      <c r="E744" s="125">
        <v>18.4922254911265</v>
      </c>
      <c r="F744" s="125">
        <v>26.60478876609809</v>
      </c>
      <c r="G744" s="125">
        <v>36.86989764584401</v>
      </c>
      <c r="H744" s="125">
        <v>51.52002247501624</v>
      </c>
      <c r="I744">
        <f t="shared" si="78"/>
        <v>5.215197945391769</v>
      </c>
      <c r="J744">
        <f t="shared" si="79"/>
        <v>4.927063458151338</v>
      </c>
    </row>
    <row r="745" spans="1:10" ht="15">
      <c r="A745" s="125">
        <v>257</v>
      </c>
      <c r="B745" s="125">
        <v>8.012782943254479</v>
      </c>
      <c r="C745" s="125">
        <v>12.4356346990425</v>
      </c>
      <c r="D745" s="125">
        <v>15.0724460343383</v>
      </c>
      <c r="E745" s="125">
        <v>18.562929837657176</v>
      </c>
      <c r="F745" s="125">
        <v>26.7046085974855</v>
      </c>
      <c r="G745" s="125">
        <v>37.00361002276147</v>
      </c>
      <c r="H745" s="125">
        <v>51.69441792871606</v>
      </c>
      <c r="I745">
        <f t="shared" si="78"/>
        <v>5.235462371645384</v>
      </c>
      <c r="J745">
        <f t="shared" si="79"/>
        <v>4.946211153771268</v>
      </c>
    </row>
    <row r="746" spans="1:10" ht="15">
      <c r="A746" s="125">
        <v>256</v>
      </c>
      <c r="B746" s="125">
        <v>8.043980354040222</v>
      </c>
      <c r="C746" s="125">
        <v>12.4838286948301</v>
      </c>
      <c r="D746" s="125">
        <v>15.13064213686459</v>
      </c>
      <c r="E746" s="125">
        <v>18.634172138252445</v>
      </c>
      <c r="F746" s="125">
        <v>26.805166526309208</v>
      </c>
      <c r="G746" s="125">
        <v>37.138261462075654</v>
      </c>
      <c r="H746" s="125">
        <v>51.869916059774106</v>
      </c>
      <c r="I746">
        <f t="shared" si="78"/>
        <v>5.25588478220054</v>
      </c>
      <c r="J746">
        <f t="shared" si="79"/>
        <v>4.965508161141295</v>
      </c>
    </row>
    <row r="747" spans="1:10" ht="15">
      <c r="A747" s="125">
        <v>255</v>
      </c>
      <c r="B747" s="125">
        <v>8.075421241954249</v>
      </c>
      <c r="C747" s="125">
        <v>12.53239619695851</v>
      </c>
      <c r="D747" s="125">
        <v>15.189286737182892</v>
      </c>
      <c r="E747" s="125">
        <v>18.7059585001865</v>
      </c>
      <c r="F747" s="125">
        <v>26.9064706129108</v>
      </c>
      <c r="G747" s="125">
        <v>37.27386151541364</v>
      </c>
      <c r="H747" s="125">
        <v>52.04652652833122</v>
      </c>
      <c r="I747">
        <f t="shared" si="78"/>
        <v>5.276467030476052</v>
      </c>
      <c r="J747">
        <f t="shared" si="79"/>
        <v>4.9849562324665095</v>
      </c>
    </row>
    <row r="748" spans="1:10" ht="15">
      <c r="A748" s="125">
        <v>254</v>
      </c>
      <c r="B748" s="125">
        <v>8.107108463662813</v>
      </c>
      <c r="C748" s="125">
        <v>12.581341546710009</v>
      </c>
      <c r="D748" s="125">
        <v>15.248385008903668</v>
      </c>
      <c r="E748" s="125">
        <v>18.7782951226625</v>
      </c>
      <c r="F748" s="125">
        <v>27.008529033029873</v>
      </c>
      <c r="G748" s="125">
        <v>37.4104198588323</v>
      </c>
      <c r="H748" s="125">
        <v>52.224259096233574</v>
      </c>
      <c r="I748">
        <f t="shared" si="78"/>
        <v>5.297210998975339</v>
      </c>
      <c r="J748">
        <f t="shared" si="79"/>
        <v>5.004557147458776</v>
      </c>
    </row>
    <row r="749" spans="1:10" ht="15">
      <c r="A749" s="125">
        <v>253</v>
      </c>
      <c r="B749" s="125">
        <v>8.13904492062047</v>
      </c>
      <c r="C749" s="125">
        <v>12.63066915262814</v>
      </c>
      <c r="D749" s="125">
        <v>15.307942205028263</v>
      </c>
      <c r="E749" s="125">
        <v>18.85118829853174</v>
      </c>
      <c r="F749" s="125">
        <v>27.111350079830576</v>
      </c>
      <c r="G749" s="125">
        <v>37.547946294746914</v>
      </c>
      <c r="H749" s="125">
        <v>52.4031236281704</v>
      </c>
      <c r="I749">
        <f t="shared" si="78"/>
        <v>5.3181185998587495</v>
      </c>
      <c r="J749">
        <f t="shared" si="79"/>
        <v>5.024312713878281</v>
      </c>
    </row>
    <row r="750" spans="1:10" ht="15">
      <c r="A750" s="125">
        <v>252</v>
      </c>
      <c r="B750" s="125">
        <v>8.171233559949755</v>
      </c>
      <c r="C750" s="125">
        <v>12.680383491819818</v>
      </c>
      <c r="D750" s="125">
        <v>15.367963659467922</v>
      </c>
      <c r="E750" s="125">
        <v>18.924644416051226</v>
      </c>
      <c r="F750" s="125">
        <v>27.21494216596971</v>
      </c>
      <c r="G750" s="125">
        <v>37.68645075389402</v>
      </c>
      <c r="H750" s="125">
        <v>52.58313009282227</v>
      </c>
      <c r="I750">
        <f t="shared" si="78"/>
        <v>5.339191775529479</v>
      </c>
      <c r="J750">
        <f t="shared" si="79"/>
        <v>5.04422476808791</v>
      </c>
    </row>
    <row r="751" spans="1:10" ht="15">
      <c r="A751" s="125">
        <v>251</v>
      </c>
      <c r="B751" s="125">
        <v>8.203677375341677</v>
      </c>
      <c r="C751" s="125">
        <v>12.73048911128777</v>
      </c>
      <c r="D751" s="125">
        <v>15.42845478859769</v>
      </c>
      <c r="E751" s="125">
        <v>18.99866996068051</v>
      </c>
      <c r="F751" s="125">
        <v>27.31931382570788</v>
      </c>
      <c r="G751" s="125">
        <v>37.825943297327946</v>
      </c>
      <c r="H751" s="125">
        <v>52.76428856402003</v>
      </c>
      <c r="I751">
        <f t="shared" si="78"/>
        <v>5.3604324992334</v>
      </c>
      <c r="J751">
        <f t="shared" si="79"/>
        <v>5.064295175620823</v>
      </c>
    </row>
    <row r="752" spans="1:10" ht="15">
      <c r="A752" s="125">
        <v>250</v>
      </c>
      <c r="B752" s="125">
        <v>8.236379407977562</v>
      </c>
      <c r="C752" s="125">
        <v>12.780990629293969</v>
      </c>
      <c r="D752" s="125">
        <v>15.48942109284583</v>
      </c>
      <c r="E752" s="125">
        <v>19.073271516918822</v>
      </c>
      <c r="F752" s="125">
        <v>27.42447371706406</v>
      </c>
      <c r="G752" s="125">
        <v>37.96643411845242</v>
      </c>
      <c r="H752" s="125">
        <v>52.946609221914386</v>
      </c>
      <c r="I752">
        <f t="shared" si="78"/>
        <v>5.381842775673219</v>
      </c>
      <c r="J752">
        <f t="shared" si="79"/>
        <v>5.084525831761577</v>
      </c>
    </row>
    <row r="753" spans="1:10" ht="15">
      <c r="A753" s="125">
        <v>249</v>
      </c>
      <c r="B753" s="125">
        <v>8.269342747472844</v>
      </c>
      <c r="C753" s="125">
        <v>12.83189273675497</v>
      </c>
      <c r="D753" s="125">
        <v>15.55086815832009</v>
      </c>
      <c r="E753" s="125">
        <v>19.14845577018365</v>
      </c>
      <c r="F753" s="125">
        <v>27.53043062401531</v>
      </c>
      <c r="G753" s="125">
        <v>38.107933545087796</v>
      </c>
      <c r="H753" s="125">
        <v>53.130102354155994</v>
      </c>
      <c r="I753">
        <f t="shared" si="78"/>
        <v>5.40342464163736</v>
      </c>
      <c r="J753">
        <f t="shared" si="79"/>
        <v>5.104918662141201</v>
      </c>
    </row>
    <row r="754" spans="1:10" ht="15">
      <c r="A754" s="125">
        <v>248</v>
      </c>
      <c r="B754" s="125">
        <v>8.302570532843381</v>
      </c>
      <c r="C754" s="125">
        <v>12.88320019867007</v>
      </c>
      <c r="D754" s="125">
        <v>15.61280165847151</v>
      </c>
      <c r="E754" s="125">
        <v>19.224229508731764</v>
      </c>
      <c r="F754" s="125">
        <v>27.637193458742</v>
      </c>
      <c r="G754" s="125">
        <v>38.25045204157418</v>
      </c>
      <c r="H754" s="125">
        <v>53.31477835708598</v>
      </c>
      <c r="I754">
        <f t="shared" si="78"/>
        <v>5.425180166643984</v>
      </c>
      <c r="J754">
        <f t="shared" si="79"/>
        <v>5.125475623346594</v>
      </c>
    </row>
    <row r="755" spans="1:10" ht="15">
      <c r="A755" s="125">
        <v>247</v>
      </c>
      <c r="B755" s="125">
        <v>8.336065953494987</v>
      </c>
      <c r="C755" s="125">
        <v>12.93491785558303</v>
      </c>
      <c r="D755" s="125">
        <v>15.67522735579689</v>
      </c>
      <c r="E755" s="125">
        <v>19.300599625623825</v>
      </c>
      <c r="F755" s="125">
        <v>27.744771263920207</v>
      </c>
      <c r="G755" s="125">
        <v>38.39400021091162</v>
      </c>
      <c r="H755" s="125">
        <v>53.500647736937175</v>
      </c>
      <c r="I755">
        <f t="shared" si="78"/>
        <v>5.447111453600565</v>
      </c>
      <c r="J755">
        <f t="shared" si="79"/>
        <v>5.146198703544665</v>
      </c>
    </row>
    <row r="756" spans="1:10" ht="15">
      <c r="A756" s="125">
        <v>246</v>
      </c>
      <c r="B756" s="125">
        <v>8.36983225023683</v>
      </c>
      <c r="C756" s="125">
        <v>12.987050625078519</v>
      </c>
      <c r="D756" s="125">
        <v>15.738151103581007</v>
      </c>
      <c r="E756" s="125">
        <v>19.37757312073361</v>
      </c>
      <c r="F756" s="125">
        <v>27.85317321506206</v>
      </c>
      <c r="G756" s="125">
        <v>38.53858879693761</v>
      </c>
      <c r="H756" s="125">
        <v>53.68772111104544</v>
      </c>
      <c r="I756">
        <f t="shared" si="78"/>
        <v>5.46922063947948</v>
      </c>
      <c r="J756">
        <f t="shared" si="79"/>
        <v>5.167089923121607</v>
      </c>
    </row>
    <row r="757" spans="1:10" ht="15">
      <c r="A757" s="125">
        <v>245</v>
      </c>
      <c r="B757" s="125">
        <v>8.403872716319265</v>
      </c>
      <c r="C757" s="125">
        <v>13.03960350331397</v>
      </c>
      <c r="D757" s="125">
        <v>15.80157884767959</v>
      </c>
      <c r="E757" s="125">
        <v>19.45515710280321</v>
      </c>
      <c r="F757" s="125">
        <v>27.962408622905254</v>
      </c>
      <c r="G757" s="125">
        <v>38.684228686542866</v>
      </c>
      <c r="H757" s="125">
        <v>53.876009209071505</v>
      </c>
      <c r="I757">
        <f t="shared" si="78"/>
        <v>5.491509896010041</v>
      </c>
      <c r="J757">
        <f t="shared" si="79"/>
        <v>5.188151335337779</v>
      </c>
    </row>
    <row r="758" spans="1:10" ht="15">
      <c r="A758" s="125">
        <v>244</v>
      </c>
      <c r="B758" s="125">
        <v>8.43819069849691</v>
      </c>
      <c r="C758" s="125">
        <v>13.092581566588072</v>
      </c>
      <c r="D758" s="125">
        <v>15.865516628344134</v>
      </c>
      <c r="E758" s="125">
        <v>19.53335879154539</v>
      </c>
      <c r="F758" s="125">
        <v>28.072486935852947</v>
      </c>
      <c r="G758" s="125">
        <v>38.830930911926</v>
      </c>
      <c r="H758" s="125">
        <v>54.06552287423301</v>
      </c>
      <c r="I758">
        <f t="shared" si="78"/>
        <v>5.513981430387474</v>
      </c>
      <c r="J758">
        <f t="shared" si="79"/>
        <v>5.209385026998584</v>
      </c>
    </row>
    <row r="759" spans="1:10" ht="15">
      <c r="A759" s="125">
        <v>243</v>
      </c>
      <c r="B759" s="125">
        <v>8.47278959811768</v>
      </c>
      <c r="C759" s="125">
        <v>13.14598997294675</v>
      </c>
      <c r="D759" s="125">
        <v>15.92997058208983</v>
      </c>
      <c r="E759" s="125">
        <v>19.612185519794185</v>
      </c>
      <c r="F759" s="125">
        <v>28.183417742465245</v>
      </c>
      <c r="G759" s="125">
        <v>38.97870665288769</v>
      </c>
      <c r="H759" s="125">
        <v>54.25627306454664</v>
      </c>
      <c r="I759">
        <f t="shared" si="78"/>
        <v>5.536637485999282</v>
      </c>
      <c r="J759">
        <f t="shared" si="79"/>
        <v>5.230793119141865</v>
      </c>
    </row>
    <row r="760" spans="1:10" ht="15">
      <c r="A760" s="125">
        <v>242</v>
      </c>
      <c r="B760" s="125">
        <v>8.507672872238386</v>
      </c>
      <c r="C760" s="125">
        <v>13.199833963827741</v>
      </c>
      <c r="D760" s="125">
        <v>15.994946943607662</v>
      </c>
      <c r="E760" s="125">
        <v>19.691644735705136</v>
      </c>
      <c r="F760" s="125">
        <v>28.295210774003376</v>
      </c>
      <c r="G760" s="125">
        <v>39.1275672391653</v>
      </c>
      <c r="H760" s="125">
        <v>54.448270854080505</v>
      </c>
      <c r="I760">
        <f t="shared" si="78"/>
        <v>5.559480343169549</v>
      </c>
      <c r="J760">
        <f t="shared" si="79"/>
        <v>5.2523777677422325</v>
      </c>
    </row>
    <row r="761" spans="1:10" ht="15">
      <c r="A761" s="125">
        <v>241</v>
      </c>
      <c r="B761" s="125">
        <v>8.542844034767821</v>
      </c>
      <c r="C761" s="125">
        <v>13.2541188657449</v>
      </c>
      <c r="D761" s="125">
        <v>16.06045204772193</v>
      </c>
      <c r="E761" s="125">
        <v>19.77174400500664</v>
      </c>
      <c r="F761" s="125">
        <v>28.407875907028064</v>
      </c>
      <c r="G761" s="125">
        <v>39.277524152808375</v>
      </c>
      <c r="H761" s="125">
        <v>54.64152743421618</v>
      </c>
      <c r="I761">
        <f t="shared" si="78"/>
        <v>5.5825123199216495</v>
      </c>
      <c r="J761">
        <f t="shared" si="79"/>
        <v>5.27414116443286</v>
      </c>
    </row>
    <row r="762" spans="1:10" ht="15">
      <c r="A762" s="125">
        <v>240</v>
      </c>
      <c r="B762" s="125">
        <v>8.578306657638036</v>
      </c>
      <c r="C762" s="125">
        <v>13.30885009201319</v>
      </c>
      <c r="D762" s="125">
        <v>16.1264923313945</v>
      </c>
      <c r="E762" s="125">
        <v>19.85249101330341</v>
      </c>
      <c r="F762" s="125">
        <v>28.521423166053122</v>
      </c>
      <c r="G762" s="125">
        <v>39.42858903059612</v>
      </c>
      <c r="H762" s="125">
        <v>54.836054114920856</v>
      </c>
      <c r="I762">
        <f t="shared" si="78"/>
        <v>5.605735772759927</v>
      </c>
      <c r="J762">
        <f t="shared" si="79"/>
        <v>5.29608553724523</v>
      </c>
    </row>
    <row r="763" spans="1:10" ht="15">
      <c r="A763" s="125">
        <v>239</v>
      </c>
      <c r="B763" s="125">
        <v>8.614064372004636</v>
      </c>
      <c r="C763" s="125">
        <v>13.36403314451573</v>
      </c>
      <c r="D763" s="125">
        <v>16.19307433577691</v>
      </c>
      <c r="E763" s="125">
        <v>19.93389356843388</v>
      </c>
      <c r="F763" s="125">
        <v>28.635862726255887</v>
      </c>
      <c r="G763" s="125">
        <v>39.580773666497244</v>
      </c>
      <c r="H763" s="125">
        <v>55.03186232602898</v>
      </c>
      <c r="I763">
        <f t="shared" si="78"/>
        <v>5.629153097470904</v>
      </c>
      <c r="J763">
        <f t="shared" si="79"/>
        <v>5.318213151367353</v>
      </c>
    </row>
    <row r="764" spans="1:10" ht="15">
      <c r="A764" s="125">
        <v>238</v>
      </c>
      <c r="B764" s="125">
        <v>8.65012086947692</v>
      </c>
      <c r="C764" s="125">
        <v>13.419673615513869</v>
      </c>
      <c r="D764" s="125">
        <v>16.260204708311957</v>
      </c>
      <c r="E764" s="125">
        <v>20.015959602882685</v>
      </c>
      <c r="F764" s="125">
        <v>28.751204916245523</v>
      </c>
      <c r="G764" s="125">
        <v>39.734090014173326</v>
      </c>
      <c r="H764" s="125">
        <v>55.2289636185336</v>
      </c>
      <c r="I764">
        <f t="shared" si="78"/>
        <v>5.652766729944541</v>
      </c>
      <c r="J764">
        <f t="shared" si="79"/>
        <v>5.340526309921013</v>
      </c>
    </row>
    <row r="765" spans="1:10" ht="15">
      <c r="A765" s="125">
        <v>237</v>
      </c>
      <c r="B765" s="125">
        <v>8.686479903378775</v>
      </c>
      <c r="C765" s="125">
        <v>13.475777189501692</v>
      </c>
      <c r="D765" s="125">
        <v>16.32789020488586</v>
      </c>
      <c r="E765" s="125">
        <v>20.098697176249747</v>
      </c>
      <c r="F765" s="125">
        <v>28.867460220890983</v>
      </c>
      <c r="G765" s="125">
        <v>39.88855018952603</v>
      </c>
      <c r="H765" s="125">
        <v>55.427369665887</v>
      </c>
      <c r="I765">
        <f t="shared" si="78"/>
        <v>5.676579147016212</v>
      </c>
      <c r="J765">
        <f t="shared" si="79"/>
        <v>5.36302735475859</v>
      </c>
    </row>
    <row r="766" spans="1:10" ht="15">
      <c r="A766" s="125">
        <v>236</v>
      </c>
      <c r="B766" s="125">
        <v>8.723145290041192</v>
      </c>
      <c r="C766" s="125">
        <v>13.53234964510612</v>
      </c>
      <c r="D766" s="125">
        <v>16.39613769203259</v>
      </c>
      <c r="E766" s="125">
        <v>20.182114477777823</v>
      </c>
      <c r="F766" s="125">
        <v>28.98463928420973</v>
      </c>
      <c r="G766" s="125">
        <v>40.04416647328949</v>
      </c>
      <c r="H766" s="125">
        <v>55.62709226531062</v>
      </c>
      <c r="I766">
        <f t="shared" si="78"/>
        <v>5.70059286732993</v>
      </c>
      <c r="J766">
        <f t="shared" si="79"/>
        <v>5.385718667280035</v>
      </c>
    </row>
    <row r="767" spans="1:10" ht="15">
      <c r="A767" s="125">
        <v>235</v>
      </c>
      <c r="B767" s="125">
        <v>8.760120910127322</v>
      </c>
      <c r="C767" s="125">
        <v>13.589396857033922</v>
      </c>
      <c r="D767" s="125">
        <v>16.464954149191673</v>
      </c>
      <c r="E767" s="125">
        <v>20.266219828939615</v>
      </c>
      <c r="F767" s="125">
        <v>29.102752912319026</v>
      </c>
      <c r="G767" s="125">
        <v>40.200951313668305</v>
      </c>
      <c r="H767" s="125">
        <v>55.828143339114085</v>
      </c>
      <c r="I767">
        <f t="shared" si="78"/>
        <v>5.724810452223495</v>
      </c>
      <c r="J767">
        <f t="shared" si="79"/>
        <v>5.408602669270593</v>
      </c>
    </row>
    <row r="768" spans="1:10" ht="15">
      <c r="A768" s="125">
        <v>234</v>
      </c>
      <c r="B768" s="125">
        <v>8.797410709991063</v>
      </c>
      <c r="C768" s="125">
        <v>13.64692479806704</v>
      </c>
      <c r="D768" s="125">
        <v>16.534346671021265</v>
      </c>
      <c r="E768" s="125">
        <v>20.351021686086415</v>
      </c>
      <c r="F768" s="125">
        <v>29.22181207645085</v>
      </c>
      <c r="G768" s="125">
        <v>40.35891732902185</v>
      </c>
      <c r="H768" s="125">
        <v>56.03053493602284</v>
      </c>
      <c r="I768">
        <f t="shared" si="78"/>
        <v>5.749234506636224</v>
      </c>
      <c r="J768">
        <f t="shared" si="79"/>
        <v>5.431681823759906</v>
      </c>
    </row>
    <row r="769" spans="1:10" ht="15">
      <c r="A769" s="125">
        <v>233</v>
      </c>
      <c r="B769" s="125">
        <v>8.835018703070142</v>
      </c>
      <c r="C769" s="125">
        <v>13.704939541107569</v>
      </c>
      <c r="D769" s="125">
        <v>16.60432246976772</v>
      </c>
      <c r="E769" s="125">
        <v>20.4365286431599</v>
      </c>
      <c r="F769" s="125">
        <v>29.341827916032592</v>
      </c>
      <c r="G769" s="125">
        <v>40.51807731059625</v>
      </c>
      <c r="H769" s="125">
        <v>56.23427923251485</v>
      </c>
      <c r="I769">
        <f t="shared" si="78"/>
        <v>5.773867680039887</v>
      </c>
      <c r="J769">
        <f t="shared" si="79"/>
        <v>5.454958635903115</v>
      </c>
    </row>
    <row r="770" spans="1:10" ht="15">
      <c r="A770" s="125">
        <v>232</v>
      </c>
      <c r="B770" s="125">
        <v>8.87294897131473</v>
      </c>
      <c r="C770" s="125">
        <v>13.7634472612739</v>
      </c>
      <c r="D770" s="125">
        <v>16.674888877693455</v>
      </c>
      <c r="E770" s="125">
        <v>20.522749434468764</v>
      </c>
      <c r="F770" s="125">
        <v>29.462811741834628</v>
      </c>
      <c r="G770" s="125">
        <v>40.678444225304446</v>
      </c>
      <c r="H770" s="125">
        <v>56.43938853416525</v>
      </c>
      <c r="I770">
        <f t="shared" si="78"/>
        <v>5.798712667393612</v>
      </c>
      <c r="J770">
        <f t="shared" si="79"/>
        <v>5.478435653884622</v>
      </c>
    </row>
    <row r="771" spans="1:10" ht="15">
      <c r="A771" s="125">
        <v>231</v>
      </c>
      <c r="B771" s="125">
        <v>8.91120566665263</v>
      </c>
      <c r="C771" s="125">
        <v>13.822454238049366</v>
      </c>
      <c r="D771" s="125">
        <v>16.746053349564786</v>
      </c>
      <c r="E771" s="125">
        <v>20.609692937532067</v>
      </c>
      <c r="F771" s="125">
        <v>29.584775039186727</v>
      </c>
      <c r="G771" s="125">
        <v>40.840031218555275</v>
      </c>
      <c r="H771" s="125">
        <v>56.645875276999625</v>
      </c>
      <c r="I771">
        <f aca="true" t="shared" si="80" ref="I771:I834">2*(ATAN((23.5/2)/A771)*180/PI())</f>
        <v>5.823772210123409</v>
      </c>
      <c r="J771">
        <f aca="true" t="shared" si="81" ref="J771:J834">2*(ATAN((22.2/2)/A771)*180/PI())</f>
        <v>5.502115469845224</v>
      </c>
    </row>
    <row r="772" spans="1:10" ht="15">
      <c r="A772" s="125">
        <v>230</v>
      </c>
      <c r="B772" s="125">
        <v>8.949793012492195</v>
      </c>
      <c r="C772" s="125">
        <v>13.881966857485162</v>
      </c>
      <c r="D772" s="125">
        <v>16.81782346520143</v>
      </c>
      <c r="E772" s="125">
        <v>20.69736817599093</v>
      </c>
      <c r="F772" s="125">
        <v>29.707729471264745</v>
      </c>
      <c r="G772" s="125">
        <v>41.002851617132485</v>
      </c>
      <c r="H772" s="125">
        <v>56.85375202885478</v>
      </c>
      <c r="I772">
        <f t="shared" si="80"/>
        <v>5.8490490971271285</v>
      </c>
      <c r="J772">
        <f t="shared" si="81"/>
        <v>5.526000720833281</v>
      </c>
    </row>
    <row r="773" spans="1:10" ht="15">
      <c r="A773" s="125">
        <v>229</v>
      </c>
      <c r="B773" s="125">
        <v>8.988715305263993</v>
      </c>
      <c r="C773" s="125">
        <v>13.941991614458919</v>
      </c>
      <c r="D773" s="125">
        <v>16.890206932089278</v>
      </c>
      <c r="E773" s="125">
        <v>20.785784322590878</v>
      </c>
      <c r="F773" s="125">
        <v>29.83168688244959</v>
      </c>
      <c r="G773" s="125">
        <v>41.16691893212464</v>
      </c>
      <c r="H773" s="125">
        <v>57.0630314907475</v>
      </c>
      <c r="I773">
        <f t="shared" si="80"/>
        <v>5.87454616580556</v>
      </c>
      <c r="J773">
        <f t="shared" si="81"/>
        <v>5.550094089780674</v>
      </c>
    </row>
    <row r="774" spans="1:10" ht="15">
      <c r="A774" s="125">
        <v>228</v>
      </c>
      <c r="B774" s="125">
        <v>9.027976916002523</v>
      </c>
      <c r="C774" s="125">
        <v>14.002535114990671</v>
      </c>
      <c r="D774" s="125">
        <v>16.96321158805866</v>
      </c>
      <c r="E774" s="125">
        <v>20.874950702236365</v>
      </c>
      <c r="F774" s="125">
        <v>29.956659301760023</v>
      </c>
      <c r="G774" s="125">
        <v>41.33224686190652</v>
      </c>
      <c r="H774" s="125">
        <v>57.27372649825047</v>
      </c>
      <c r="I774">
        <f t="shared" si="80"/>
        <v>5.900266303120523</v>
      </c>
      <c r="J774">
        <f t="shared" si="81"/>
        <v>5.574398306504324</v>
      </c>
    </row>
    <row r="775" spans="1:10" ht="15">
      <c r="A775" s="125">
        <v>227</v>
      </c>
      <c r="B775" s="125">
        <v>9.067582291969119</v>
      </c>
      <c r="C775" s="125">
        <v>14.063604078617944</v>
      </c>
      <c r="D775" s="125">
        <v>17.0368454040295</v>
      </c>
      <c r="E775" s="125">
        <v>20.9648767951198</v>
      </c>
      <c r="F775" s="125">
        <v>30.082658946361313</v>
      </c>
      <c r="G775" s="125">
        <v>41.49884929517351</v>
      </c>
      <c r="H775" s="125">
        <v>57.48585002287531</v>
      </c>
      <c r="I775">
        <f t="shared" si="80"/>
        <v>5.926212446680739</v>
      </c>
      <c r="J775">
        <f t="shared" si="81"/>
        <v>5.5989161487340136</v>
      </c>
    </row>
    <row r="776" spans="1:10" ht="15">
      <c r="A776" s="125">
        <v>226</v>
      </c>
      <c r="B776" s="125">
        <v>9.107535958317257</v>
      </c>
      <c r="C776" s="125">
        <v>14.125205340831547</v>
      </c>
      <c r="D776" s="125">
        <v>17.111116486825782</v>
      </c>
      <c r="E776" s="125">
        <v>21.055572239927102</v>
      </c>
      <c r="F776" s="125">
        <v>30.2096982251514</v>
      </c>
      <c r="G776" s="125">
        <v>41.666740314029035</v>
      </c>
      <c r="H776" s="125">
        <v>57.699415173462306</v>
      </c>
      <c r="I776">
        <f t="shared" si="80"/>
        <v>5.952387585856353</v>
      </c>
      <c r="J776">
        <f t="shared" si="81"/>
        <v>5.623650443167362</v>
      </c>
    </row>
    <row r="777" spans="1:10" ht="15">
      <c r="A777" s="125">
        <v>225</v>
      </c>
      <c r="B777" s="125">
        <v>9.147842519801722</v>
      </c>
      <c r="C777" s="125">
        <v>14.18734585557422</v>
      </c>
      <c r="D777" s="125">
        <v>17.186033082060984</v>
      </c>
      <c r="E777" s="125">
        <v>21.14704683712183</v>
      </c>
      <c r="F777" s="125">
        <v>30.3377897424267</v>
      </c>
      <c r="G777" s="125">
        <v>41.83593419712685</v>
      </c>
      <c r="H777" s="125">
        <v>57.91443519757649</v>
      </c>
      <c r="I777">
        <f t="shared" si="80"/>
        <v>5.978794762923003</v>
      </c>
      <c r="J777">
        <f t="shared" si="81"/>
        <v>5.64860406655276</v>
      </c>
    </row>
    <row r="778" spans="1:10" ht="15">
      <c r="A778" s="125">
        <v>224</v>
      </c>
      <c r="B778" s="125">
        <v>9.188506662532781</v>
      </c>
      <c r="C778" s="125">
        <v>14.2500326978036</v>
      </c>
      <c r="D778" s="125">
        <v>17.261603577096878</v>
      </c>
      <c r="E778" s="125">
        <v>21.23931055231027</v>
      </c>
      <c r="F778" s="125">
        <v>30.4669463016295</v>
      </c>
      <c r="G778" s="125">
        <v>42.006445422868524</v>
      </c>
      <c r="H778" s="125">
        <v>58.130923482909736</v>
      </c>
      <c r="I778">
        <f t="shared" si="80"/>
        <v>6.005437074236312</v>
      </c>
      <c r="J778">
        <f t="shared" si="81"/>
        <v>5.673779946801167</v>
      </c>
    </row>
    <row r="779" spans="1:10" ht="15">
      <c r="A779" s="125">
        <v>223</v>
      </c>
      <c r="B779" s="125">
        <v>9.229533155776874</v>
      </c>
      <c r="C779" s="125">
        <v>14.313273066121779</v>
      </c>
      <c r="D779" s="125">
        <v>17.337836504077483</v>
      </c>
      <c r="E779" s="125">
        <v>21.33237351968967</v>
      </c>
      <c r="F779" s="125">
        <v>30.59718090917885</v>
      </c>
      <c r="G779" s="125">
        <v>42.17828867265727</v>
      </c>
      <c r="H779" s="125">
        <v>58.348893558688395</v>
      </c>
      <c r="I779">
        <f t="shared" si="80"/>
        <v>6.032317671437814</v>
      </c>
      <c r="J779">
        <f t="shared" si="81"/>
        <v>5.699181064127631</v>
      </c>
    </row>
    <row r="780" spans="1:10" ht="15">
      <c r="A780" s="125">
        <v>222</v>
      </c>
      <c r="B780" s="125">
        <v>9.270926853805285</v>
      </c>
      <c r="C780" s="125">
        <v>14.377074285473292</v>
      </c>
      <c r="D780" s="125">
        <v>17.414740543040807</v>
      </c>
      <c r="E780" s="125">
        <v>21.426246045582076</v>
      </c>
      <c r="F780" s="125">
        <v>30.728506778387114</v>
      </c>
      <c r="G780" s="125">
        <v>42.35147883420917</v>
      </c>
      <c r="H780" s="125">
        <v>58.56835909708625</v>
      </c>
      <c r="I780">
        <f t="shared" si="80"/>
        <v>6.059439762693235</v>
      </c>
      <c r="J780">
        <f t="shared" si="81"/>
        <v>5.724810452223495</v>
      </c>
    </row>
    <row r="781" spans="1:10" ht="15">
      <c r="A781" s="125">
        <v>221</v>
      </c>
      <c r="B781" s="125">
        <v>9.312692697792148</v>
      </c>
      <c r="C781" s="125">
        <v>14.44144380991368</v>
      </c>
      <c r="D781" s="125">
        <v>17.49232452511042</v>
      </c>
      <c r="E781" s="125">
        <v>21.520938612056163</v>
      </c>
      <c r="F781" s="125">
        <v>30.86093733346446</v>
      </c>
      <c r="G781" s="125">
        <v>42.52603100492264</v>
      </c>
      <c r="H781" s="125">
        <v>58.78933391464188</v>
      </c>
      <c r="I781">
        <f t="shared" si="80"/>
        <v>6.086806613964185</v>
      </c>
      <c r="J781">
        <f t="shared" si="81"/>
        <v>5.750671199460246</v>
      </c>
    </row>
    <row r="782" spans="1:10" ht="15">
      <c r="A782" s="125">
        <v>220</v>
      </c>
      <c r="B782" s="125">
        <v>9.354835717763502</v>
      </c>
      <c r="C782" s="125">
        <v>14.50638922545067</v>
      </c>
      <c r="D782" s="125">
        <v>17.570597435769205</v>
      </c>
      <c r="E782" s="125">
        <v>21.616461880639584</v>
      </c>
      <c r="F782" s="125">
        <v>30.994486213613246</v>
      </c>
      <c r="G782" s="125">
        <v>42.70196049530717</v>
      </c>
      <c r="H782" s="125">
        <v>59.01183197368077</v>
      </c>
      <c r="I782">
        <f t="shared" si="80"/>
        <v>6.114421550314307</v>
      </c>
      <c r="J782">
        <f t="shared" si="81"/>
        <v>5.776766450125993</v>
      </c>
    </row>
    <row r="783" spans="1:10" ht="15">
      <c r="A783" s="125">
        <v>219</v>
      </c>
      <c r="B783" s="125">
        <v>9.39736103459888</v>
      </c>
      <c r="C783" s="125">
        <v>14.571918252960419</v>
      </c>
      <c r="D783" s="125">
        <v>17.649568418218045</v>
      </c>
      <c r="E783" s="125">
        <v>21.712826696124488</v>
      </c>
      <c r="F783" s="125">
        <v>31.12916727721473</v>
      </c>
      <c r="G783" s="125">
        <v>42.879282832472406</v>
      </c>
      <c r="H783" s="125">
        <v>59.23586738374084</v>
      </c>
      <c r="I783">
        <f t="shared" si="80"/>
        <v>6.142287957250966</v>
      </c>
      <c r="J783">
        <f t="shared" si="81"/>
        <v>5.803099405695628</v>
      </c>
    </row>
    <row r="784" spans="1:10" ht="15">
      <c r="A784" s="125">
        <v>218</v>
      </c>
      <c r="B784" s="125">
        <v>9.440273862087118</v>
      </c>
      <c r="C784" s="125">
        <v>14.638038751180867</v>
      </c>
      <c r="D784" s="125">
        <v>17.729246776821583</v>
      </c>
      <c r="E784" s="125">
        <v>21.8100440904689</v>
      </c>
      <c r="F784" s="125">
        <v>31.264994606110463</v>
      </c>
      <c r="G784" s="125">
        <v>43.05801376367824</v>
      </c>
      <c r="H784" s="125">
        <v>59.46145440300125</v>
      </c>
      <c r="I784">
        <f t="shared" si="80"/>
        <v>6.170409282103625</v>
      </c>
      <c r="J784">
        <f t="shared" si="81"/>
        <v>5.829673326135736</v>
      </c>
    </row>
    <row r="785" spans="1:10" ht="15">
      <c r="A785" s="125">
        <v>217</v>
      </c>
      <c r="B785" s="125">
        <v>9.483579509038124</v>
      </c>
      <c r="C785" s="125">
        <v>14.704758719784719</v>
      </c>
      <c r="D785" s="125">
        <v>17.80964198064412</v>
      </c>
      <c r="E785" s="125">
        <v>21.90812528679667</v>
      </c>
      <c r="F785" s="125">
        <v>31.401982509980527</v>
      </c>
      <c r="G785" s="125">
        <v>43.23816925994767</v>
      </c>
      <c r="H785" s="125">
        <v>59.68860743971424</v>
      </c>
      <c r="I785">
        <f t="shared" si="80"/>
        <v>6.198789035440074</v>
      </c>
      <c r="J785">
        <f t="shared" si="81"/>
        <v>5.8564915312453705</v>
      </c>
    </row>
    <row r="786" spans="1:10" ht="15">
      <c r="A786" s="125">
        <v>216</v>
      </c>
      <c r="B786" s="125">
        <v>9.527283381452353</v>
      </c>
      <c r="C786" s="125">
        <v>14.772086302534541</v>
      </c>
      <c r="D786" s="125">
        <v>17.89076366707792</v>
      </c>
      <c r="E786" s="125">
        <v>22.007081703499015</v>
      </c>
      <c r="F786" s="125">
        <v>31.540145530821466</v>
      </c>
      <c r="G786" s="125">
        <v>43.419765519742455</v>
      </c>
      <c r="H786" s="125">
        <v>59.91734105363865</v>
      </c>
      <c r="I786">
        <f t="shared" si="80"/>
        <v>6.2274307925217265</v>
      </c>
      <c r="J786">
        <f t="shared" si="81"/>
        <v>5.883557402033842</v>
      </c>
    </row>
    <row r="787" spans="1:10" ht="15">
      <c r="A787" s="125">
        <v>215</v>
      </c>
      <c r="B787" s="125">
        <v>9.571390984749888</v>
      </c>
      <c r="C787" s="125">
        <v>14.840029790522419</v>
      </c>
      <c r="D787" s="125">
        <v>17.972621645567163</v>
      </c>
      <c r="E787" s="125">
        <v>22.106924958440416</v>
      </c>
      <c r="F787" s="125">
        <v>31.67949844752591</v>
      </c>
      <c r="G787" s="125">
        <v>43.60281897270362</v>
      </c>
      <c r="H787" s="125">
        <v>60.147669957475486</v>
      </c>
      <c r="I787">
        <f t="shared" si="80"/>
        <v>6.256338194799267</v>
      </c>
      <c r="J787">
        <f t="shared" si="81"/>
        <v>5.910874382136719</v>
      </c>
    </row>
    <row r="788" spans="1:10" ht="15">
      <c r="A788" s="125">
        <v>214</v>
      </c>
      <c r="B788" s="125">
        <v>9.61590792606094</v>
      </c>
      <c r="C788" s="125">
        <v>14.908597625496931</v>
      </c>
      <c r="D788" s="125">
        <v>18.055225901430187</v>
      </c>
      <c r="E788" s="125">
        <v>22.207666873272167</v>
      </c>
      <c r="F788" s="125">
        <v>31.820056280566984</v>
      </c>
      <c r="G788" s="125">
        <v>43.787346283456856</v>
      </c>
      <c r="H788" s="125">
        <v>60.37960901830382</v>
      </c>
      <c r="I788">
        <f t="shared" si="80"/>
        <v>6.285514951449907</v>
      </c>
      <c r="J788">
        <f t="shared" si="81"/>
        <v>5.938445979271297</v>
      </c>
    </row>
    <row r="789" spans="1:10" ht="15">
      <c r="A789" s="125">
        <v>213</v>
      </c>
      <c r="B789" s="125">
        <v>9.66083991657988</v>
      </c>
      <c r="C789" s="125">
        <v>14.97779840328013</v>
      </c>
      <c r="D789" s="125">
        <v>18.138586599783117</v>
      </c>
      <c r="E789" s="125">
        <v>22.30931947785659</v>
      </c>
      <c r="F789" s="125">
        <v>31.961834296789878</v>
      </c>
      <c r="G789" s="125">
        <v>43.973364355484826</v>
      </c>
      <c r="H789" s="125">
        <v>60.613173259017536</v>
      </c>
      <c r="I789">
        <f t="shared" si="80"/>
        <v>6.314964840957688</v>
      </c>
      <c r="J789">
        <f t="shared" si="81"/>
        <v>5.966275766732793</v>
      </c>
    </row>
    <row r="790" spans="1:10" ht="15">
      <c r="A790" s="125">
        <v>212</v>
      </c>
      <c r="B790" s="125">
        <v>9.706192773984737</v>
      </c>
      <c r="C790" s="125">
        <v>15.047640877277251</v>
      </c>
      <c r="D790" s="125">
        <v>18.22271408956798</v>
      </c>
      <c r="E790" s="125">
        <v>22.411895014805143</v>
      </c>
      <c r="F790" s="125">
        <v>32.10484801431328</v>
      </c>
      <c r="G790" s="125">
        <v>44.16089033506673</v>
      </c>
      <c r="H790" s="125">
        <v>60.848377859761165</v>
      </c>
      <c r="I790">
        <f t="shared" si="80"/>
        <v>6.344691712738148</v>
      </c>
      <c r="J790">
        <f t="shared" si="81"/>
        <v>5.994367384932629</v>
      </c>
    </row>
    <row r="791" spans="1:10" ht="15">
      <c r="A791" s="125">
        <v>211</v>
      </c>
      <c r="B791" s="125">
        <v>9.751972424924375</v>
      </c>
      <c r="C791" s="125">
        <v>15.118133962082418</v>
      </c>
      <c r="D791" s="125">
        <v>18.307618907688685</v>
      </c>
      <c r="E791" s="125">
        <v>22.515405944133985</v>
      </c>
      <c r="F791" s="125">
        <v>32.249113207543786</v>
      </c>
      <c r="G791" s="125">
        <v>44.349941615286475</v>
      </c>
      <c r="H791" s="125">
        <v>61.08523815936472</v>
      </c>
      <c r="I791">
        <f t="shared" si="80"/>
        <v>6.3746994888088855</v>
      </c>
      <c r="J791">
        <f t="shared" si="81"/>
        <v>6.022724542980184</v>
      </c>
    </row>
    <row r="792" spans="1:10" ht="15">
      <c r="A792" s="125">
        <v>210</v>
      </c>
      <c r="B792" s="125">
        <v>9.79818490757553</v>
      </c>
      <c r="C792" s="125">
        <v>15.189286737182892</v>
      </c>
      <c r="D792" s="125">
        <v>18.39331178325781</v>
      </c>
      <c r="E792" s="125">
        <v>22.61986494804043</v>
      </c>
      <c r="F792" s="125">
        <v>32.3946459123057</v>
      </c>
      <c r="G792" s="125">
        <v>44.540535840110614</v>
      </c>
      <c r="H792" s="125">
        <v>61.32376965677647</v>
      </c>
      <c r="I792">
        <f t="shared" si="80"/>
        <v>6.4049921655075135</v>
      </c>
      <c r="J792">
        <f t="shared" si="81"/>
        <v>6.051351020309432</v>
      </c>
    </row>
    <row r="793" spans="1:10" ht="15">
      <c r="A793" s="125">
        <v>209</v>
      </c>
      <c r="B793" s="125">
        <v>9.844836374271987</v>
      </c>
      <c r="C793" s="125">
        <v>15.261108450765528</v>
      </c>
      <c r="D793" s="125">
        <v>18.479803641958227</v>
      </c>
      <c r="E793" s="125">
        <v>22.725284935803685</v>
      </c>
      <c r="F793" s="125">
        <v>32.54146243108962</v>
      </c>
      <c r="G793" s="125">
        <v>44.7326909085368</v>
      </c>
      <c r="H793" s="125">
        <v>61.56398801249315</v>
      </c>
      <c r="I793">
        <f t="shared" si="80"/>
        <v>6.435573815258547</v>
      </c>
      <c r="J793">
        <f t="shared" si="81"/>
        <v>6.080250668351993</v>
      </c>
    </row>
    <row r="794" spans="1:10" ht="15">
      <c r="A794" s="125">
        <v>208</v>
      </c>
      <c r="B794" s="125">
        <v>9.891933094208316</v>
      </c>
      <c r="C794" s="125">
        <v>15.333608523628351</v>
      </c>
      <c r="D794" s="125">
        <v>18.567105610522688</v>
      </c>
      <c r="E794" s="125">
        <v>22.83167904881403</v>
      </c>
      <c r="F794" s="125">
        <v>32.689579338422654</v>
      </c>
      <c r="G794" s="125">
        <v>44.9264249788143</v>
      </c>
      <c r="H794" s="125">
        <v>61.80590904998613</v>
      </c>
      <c r="I794">
        <f t="shared" si="80"/>
        <v>6.466448588390914</v>
      </c>
      <c r="J794">
        <f t="shared" si="81"/>
        <v>6.109427412258118</v>
      </c>
    </row>
    <row r="795" spans="1:10" ht="15">
      <c r="A795" s="125">
        <v>207</v>
      </c>
      <c r="B795" s="125">
        <v>9.93948145622061</v>
      </c>
      <c r="C795" s="125">
        <v>15.406796553200744</v>
      </c>
      <c r="D795" s="125">
        <v>18.655229021335206</v>
      </c>
      <c r="E795" s="125">
        <v>22.93906066573381</v>
      </c>
      <c r="F795" s="125">
        <v>32.8390134863633</v>
      </c>
      <c r="G795" s="125">
        <v>45.1217564727372</v>
      </c>
      <c r="H795" s="125">
        <v>62.049548757123645</v>
      </c>
      <c r="I795">
        <f t="shared" si="80"/>
        <v>6.497620715007746</v>
      </c>
      <c r="J795">
        <f t="shared" si="81"/>
        <v>6.13888525266723</v>
      </c>
    </row>
    <row r="796" spans="1:10" ht="15">
      <c r="A796" s="125">
        <v>206</v>
      </c>
      <c r="B796" s="125">
        <v>9.987487971646786</v>
      </c>
      <c r="C796" s="125">
        <v>15.480682317675843</v>
      </c>
      <c r="D796" s="125">
        <v>18.744185417158175</v>
      </c>
      <c r="E796" s="125">
        <v>23.04744340779466</v>
      </c>
      <c r="F796" s="125">
        <v>32.98978201012448</v>
      </c>
      <c r="G796" s="125">
        <v>45.31870408001172</v>
      </c>
      <c r="H796" s="125">
        <v>62.29492328758701</v>
      </c>
      <c r="I796">
        <f t="shared" si="80"/>
        <v>6.529094506910209</v>
      </c>
      <c r="J796">
        <f t="shared" si="81"/>
        <v>6.168628267529695</v>
      </c>
    </row>
    <row r="797" spans="1:10" ht="15">
      <c r="A797" s="125">
        <v>205</v>
      </c>
      <c r="B797" s="125">
        <v>10.035959277269122</v>
      </c>
      <c r="C797" s="125">
        <v>15.555275780258649</v>
      </c>
      <c r="D797" s="125">
        <v>18.833986555989128</v>
      </c>
      <c r="E797" s="125">
        <v>23.156841144234814</v>
      </c>
      <c r="F797" s="125">
        <v>33.1419023338277</v>
      </c>
      <c r="G797" s="125">
        <v>45.517286762698525</v>
      </c>
      <c r="H797" s="125">
        <v>62.5420489622809</v>
      </c>
      <c r="I797">
        <f t="shared" si="80"/>
        <v>6.560874359577243</v>
      </c>
      <c r="J797">
        <f t="shared" si="81"/>
        <v>6.198660613981546</v>
      </c>
    </row>
    <row r="798" spans="1:10" ht="15">
      <c r="A798" s="125">
        <v>204</v>
      </c>
      <c r="B798" s="125">
        <v>10.08490213834183</v>
      </c>
      <c r="C798" s="125">
        <v>15.63058709353376</v>
      </c>
      <c r="D798" s="125">
        <v>18.924644416051226</v>
      </c>
      <c r="E798" s="125">
        <v>23.26726799788087</v>
      </c>
      <c r="F798" s="125">
        <v>33.295392176392</v>
      </c>
      <c r="G798" s="125">
        <v>45.7175237597313</v>
      </c>
      <c r="H798" s="125">
        <v>62.79094227073587</v>
      </c>
      <c r="I798">
        <f t="shared" si="80"/>
        <v>6.59296475420306</v>
      </c>
      <c r="J798">
        <f t="shared" si="81"/>
        <v>6.228986530273977</v>
      </c>
    </row>
    <row r="799" spans="1:10" ht="15">
      <c r="A799" s="125">
        <v>203</v>
      </c>
      <c r="B799" s="125">
        <v>10.1343234517064</v>
      </c>
      <c r="C799" s="125">
        <v>15.70662660395644</v>
      </c>
      <c r="D799" s="125">
        <v>19.016171200921846</v>
      </c>
      <c r="E799" s="125">
        <v>23.37873835087838</v>
      </c>
      <c r="F799" s="125">
        <v>33.450269557560944</v>
      </c>
      <c r="G799" s="125">
        <v>45.91943459151238</v>
      </c>
      <c r="H799" s="125">
        <v>63.04161987250255</v>
      </c>
      <c r="I799">
        <f t="shared" si="80"/>
        <v>6.62537025979442</v>
      </c>
      <c r="J799">
        <f t="shared" si="81"/>
        <v>6.259610337759472</v>
      </c>
    </row>
    <row r="800" spans="1:10" ht="15">
      <c r="A800" s="125">
        <v>202</v>
      </c>
      <c r="B800" s="125">
        <v>10.184230248997931</v>
      </c>
      <c r="C800" s="125">
        <v>15.783404856471412</v>
      </c>
      <c r="D800" s="125">
        <v>19.108579344803527</v>
      </c>
      <c r="E800" s="125">
        <v>23.4912668505759</v>
      </c>
      <c r="F800" s="125">
        <v>33.60655280407149</v>
      </c>
      <c r="G800" s="125">
        <v>46.12303906458706</v>
      </c>
      <c r="H800" s="125">
        <v>63.29409859853628</v>
      </c>
      <c r="I800">
        <f t="shared" si="80"/>
        <v>6.658095535329701</v>
      </c>
      <c r="J800">
        <f t="shared" si="81"/>
        <v>6.290536442936519</v>
      </c>
    </row>
    <row r="801" spans="1:10" ht="15">
      <c r="A801" s="125">
        <v>201</v>
      </c>
      <c r="B801" s="125">
        <v>10.23462969994528</v>
      </c>
      <c r="C801" s="125">
        <v>15.8609325992632</v>
      </c>
      <c r="D801" s="125">
        <v>19.201881517942063</v>
      </c>
      <c r="E801" s="125">
        <v>23.6048684155671</v>
      </c>
      <c r="F801" s="125">
        <v>33.764260555968015</v>
      </c>
      <c r="G801" s="125">
        <v>46.3283572763969</v>
      </c>
      <c r="H801" s="125">
        <v>63.54839545257083</v>
      </c>
      <c r="I801">
        <f t="shared" si="80"/>
        <v>6.691145331981919</v>
      </c>
      <c r="J801">
        <f t="shared" si="81"/>
        <v>6.3217693395549315</v>
      </c>
    </row>
    <row r="802" spans="1:10" ht="15">
      <c r="A802" s="125">
        <v>200</v>
      </c>
      <c r="B802" s="125">
        <v>10.285529115768481</v>
      </c>
      <c r="C802" s="125">
        <v>15.939220788642718</v>
      </c>
      <c r="D802" s="125">
        <v>19.296090632196307</v>
      </c>
      <c r="E802" s="125">
        <v>23.71955824189595</v>
      </c>
      <c r="F802" s="125">
        <v>33.92341177306582</v>
      </c>
      <c r="G802" s="125">
        <v>46.53540962011391</v>
      </c>
      <c r="H802" s="125">
        <v>63.804527612480236</v>
      </c>
      <c r="I802">
        <f t="shared" si="80"/>
        <v>6.724524495407922</v>
      </c>
      <c r="J802">
        <f t="shared" si="81"/>
        <v>6.353313610783881</v>
      </c>
    </row>
    <row r="803" spans="1:10" ht="15">
      <c r="A803" s="125">
        <v>199</v>
      </c>
      <c r="B803" s="125">
        <v>10.336935952676612</v>
      </c>
      <c r="C803" s="125">
        <v>16.01828059407445</v>
      </c>
      <c r="D803" s="125">
        <v>19.391219846764855</v>
      </c>
      <c r="E803" s="125">
        <v>23.83535180942998</v>
      </c>
      <c r="F803" s="125">
        <v>34.08402574156737</v>
      </c>
      <c r="G803" s="125">
        <v>46.74421678955612</v>
      </c>
      <c r="H803" s="125">
        <v>64.06251243162747</v>
      </c>
      <c r="I803">
        <f t="shared" si="80"/>
        <v>6.758237968106035</v>
      </c>
      <c r="J803">
        <f t="shared" si="81"/>
        <v>6.385173931444843</v>
      </c>
    </row>
    <row r="804" spans="1:10" ht="15">
      <c r="A804" s="125">
        <v>198</v>
      </c>
      <c r="B804" s="125">
        <v>10.388857815469613</v>
      </c>
      <c r="C804" s="125">
        <v>16.098123403349007</v>
      </c>
      <c r="D804" s="125">
        <v>19.487282574074314</v>
      </c>
      <c r="E804" s="125">
        <v>23.95226488840671</v>
      </c>
      <c r="F804" s="125">
        <v>34.246122080835804</v>
      </c>
      <c r="G804" s="125">
        <v>46.95479978418585</v>
      </c>
      <c r="H804" s="125">
        <v>64.32236744019838</v>
      </c>
      <c r="I804">
        <f t="shared" si="80"/>
        <v>6.792290791844572</v>
      </c>
      <c r="J804">
        <f t="shared" si="81"/>
        <v>6.417355070311697</v>
      </c>
    </row>
    <row r="805" spans="1:10" ht="15">
      <c r="A805" s="125">
        <v>197</v>
      </c>
      <c r="B805" s="125">
        <v>10.441302461247847</v>
      </c>
      <c r="C805" s="125">
        <v>16.178760827905958</v>
      </c>
      <c r="D805" s="125">
        <v>19.584292485834947</v>
      </c>
      <c r="E805" s="125">
        <v>24.070313546158925</v>
      </c>
      <c r="F805" s="125">
        <v>34.40972075032932</v>
      </c>
      <c r="G805" s="125">
        <v>47.1671799141916</v>
      </c>
      <c r="H805" s="125">
        <v>64.58411034651994</v>
      </c>
      <c r="I805">
        <f t="shared" si="80"/>
        <v>6.826688110163722</v>
      </c>
      <c r="J805">
        <f t="shared" si="81"/>
        <v>6.449861892480386</v>
      </c>
    </row>
    <row r="806" spans="1:10" ht="15">
      <c r="A806" s="125">
        <v>196</v>
      </c>
      <c r="B806" s="125">
        <v>10.494277803232878</v>
      </c>
      <c r="C806" s="125">
        <v>16.260204708311957</v>
      </c>
      <c r="D806" s="125">
        <v>19.68226351926878</v>
      </c>
      <c r="E806" s="125">
        <v>24.18951415402421</v>
      </c>
      <c r="F806" s="125">
        <v>34.5748420567011</v>
      </c>
      <c r="G806" s="125">
        <v>47.381378805654776</v>
      </c>
      <c r="H806" s="125">
        <v>64.84775903836086</v>
      </c>
      <c r="I806">
        <f t="shared" si="80"/>
        <v>6.861435170953384</v>
      </c>
      <c r="J806">
        <f t="shared" si="81"/>
        <v>6.48269936181058</v>
      </c>
    </row>
    <row r="807" spans="1:10" ht="15">
      <c r="A807" s="125">
        <v>195</v>
      </c>
      <c r="B807" s="125">
        <v>10.547791914703529</v>
      </c>
      <c r="C807" s="125">
        <v>16.342467119899514</v>
      </c>
      <c r="D807" s="125">
        <v>19.781209883516055</v>
      </c>
      <c r="E807" s="125">
        <v>24.309883394444466</v>
      </c>
      <c r="F807" s="125">
        <v>34.74150666106861</v>
      </c>
      <c r="G807" s="125">
        <v>47.59741840580214</v>
      </c>
      <c r="H807" s="125">
        <v>65.11333158421351</v>
      </c>
      <c r="I807">
        <f t="shared" si="80"/>
        <v>6.89653732910965</v>
      </c>
      <c r="J807">
        <f t="shared" si="81"/>
        <v>6.515872543441908</v>
      </c>
    </row>
    <row r="808" spans="1:10" ht="15">
      <c r="A808" s="125">
        <v>194</v>
      </c>
      <c r="B808" s="125">
        <v>10.601853033051379</v>
      </c>
      <c r="C808" s="125">
        <v>16.425560378571763</v>
      </c>
      <c r="D808" s="125">
        <v>19.881146066226048</v>
      </c>
      <c r="E808" s="125">
        <v>24.431438268261708</v>
      </c>
      <c r="F808" s="125">
        <v>34.90973558645718</v>
      </c>
      <c r="G808" s="125">
        <v>47.815320988345</v>
      </c>
      <c r="H808" s="125">
        <v>65.3808462345554</v>
      </c>
      <c r="I808">
        <f t="shared" si="80"/>
        <v>6.932000049272769</v>
      </c>
      <c r="J808">
        <f t="shared" si="81"/>
        <v>6.549386606387416</v>
      </c>
    </row>
    <row r="809" spans="1:10" ht="15">
      <c r="A809" s="125">
        <v>193</v>
      </c>
      <c r="B809" s="125">
        <v>10.656469563959693</v>
      </c>
      <c r="C809" s="125">
        <v>16.509497046779185</v>
      </c>
      <c r="D809" s="125">
        <v>19.982086840338003</v>
      </c>
      <c r="E809" s="125">
        <v>24.554196102216054</v>
      </c>
      <c r="F809" s="125">
        <v>35.07955022542188</v>
      </c>
      <c r="G809" s="125">
        <v>48.035109158906174</v>
      </c>
      <c r="H809" s="125">
        <v>65.65032142308864</v>
      </c>
      <c r="I809">
        <f t="shared" si="80"/>
        <v>6.967828908649498</v>
      </c>
      <c r="J809">
        <f t="shared" si="81"/>
        <v>6.583246826207061</v>
      </c>
    </row>
    <row r="810" spans="1:10" ht="15">
      <c r="A810" s="125">
        <v>192</v>
      </c>
      <c r="B810" s="125">
        <v>10.711650085710378</v>
      </c>
      <c r="C810" s="125">
        <v>16.594289939673747</v>
      </c>
      <c r="D810" s="125">
        <v>20.084047271059017</v>
      </c>
      <c r="E810" s="125">
        <v>24.67817455665239</v>
      </c>
      <c r="F810" s="125">
        <v>35.25097234785293</v>
      </c>
      <c r="G810" s="125">
        <v>48.25680586053573</v>
      </c>
      <c r="H810" s="125">
        <v>65.92177576795541</v>
      </c>
      <c r="I810">
        <f t="shared" si="80"/>
        <v>7.004029599922887</v>
      </c>
      <c r="J810">
        <f t="shared" si="81"/>
        <v>6.617458587764082</v>
      </c>
    </row>
    <row r="811" spans="1:10" ht="15">
      <c r="A811" s="125">
        <v>191</v>
      </c>
      <c r="B811" s="125">
        <v>10.76740335362351</v>
      </c>
      <c r="C811" s="125">
        <v>16.679952131447063</v>
      </c>
      <c r="D811" s="125">
        <v>20.18704272304514</v>
      </c>
      <c r="E811" s="125">
        <v>24.80339163344261</v>
      </c>
      <c r="F811" s="125">
        <v>35.42402410896899</v>
      </c>
      <c r="G811" s="125">
        <v>48.480434379316314</v>
      </c>
      <c r="H811" s="125">
        <v>66.19522807292834</v>
      </c>
      <c r="I811">
        <f t="shared" si="80"/>
        <v>7.0406079342527015</v>
      </c>
      <c r="J811">
        <f t="shared" si="81"/>
        <v>6.652027388067314</v>
      </c>
    </row>
    <row r="812" spans="1:10" ht="15">
      <c r="A812" s="125">
        <v>190</v>
      </c>
      <c r="B812" s="125">
        <v>10.82373830463406</v>
      </c>
      <c r="C812" s="125">
        <v>16.7664969618587</v>
      </c>
      <c r="D812" s="125">
        <v>20.291088867792684</v>
      </c>
      <c r="E812" s="125">
        <v>24.92986568412998</v>
      </c>
      <c r="F812" s="125">
        <v>35.59872805750341</v>
      </c>
      <c r="G812" s="125">
        <v>48.70601835005928</v>
      </c>
      <c r="H812" s="125">
        <v>66.47069732857328</v>
      </c>
      <c r="I812">
        <f t="shared" si="80"/>
        <v>7.07756984436972</v>
      </c>
      <c r="J812">
        <f t="shared" si="81"/>
        <v>6.686958839202539</v>
      </c>
    </row>
    <row r="813" spans="1:10" ht="15">
      <c r="A813" s="125">
        <v>189</v>
      </c>
      <c r="B813" s="125">
        <v>10.88066406201101</v>
      </c>
      <c r="C813" s="125">
        <v>16.853938042961346</v>
      </c>
      <c r="D813" s="125">
        <v>20.3962016912468</v>
      </c>
      <c r="E813" s="125">
        <v>25.057615418303023</v>
      </c>
      <c r="F813" s="125">
        <v>35.77510714408853</v>
      </c>
      <c r="G813" s="125">
        <v>48.933581762091876</v>
      </c>
      <c r="H813" s="125">
        <v>66.7482027133828</v>
      </c>
      <c r="I813">
        <f t="shared" si="80"/>
        <v>7.114921387767442</v>
      </c>
      <c r="J813">
        <f t="shared" si="81"/>
        <v>6.7222586713561645</v>
      </c>
    </row>
    <row r="814" spans="1:10" ht="15">
      <c r="A814" s="125">
        <v>188</v>
      </c>
      <c r="B814" s="125">
        <v>10.938189940223868</v>
      </c>
      <c r="C814" s="125">
        <v>16.942289266029654</v>
      </c>
      <c r="D814" s="125">
        <v>20.502397501634867</v>
      </c>
      <c r="E814" s="125">
        <v>25.18665991220624</v>
      </c>
      <c r="F814" s="125">
        <v>35.953184729843144</v>
      </c>
      <c r="G814" s="125">
        <v>49.163148965137374</v>
      </c>
      <c r="H814" s="125">
        <v>67.02776359487865</v>
      </c>
      <c r="I814">
        <f t="shared" si="80"/>
        <v>7.152668749994703</v>
      </c>
      <c r="J814">
        <f t="shared" si="81"/>
        <v>6.757932735934628</v>
      </c>
    </row>
    <row r="815" spans="1:10" ht="15">
      <c r="A815" s="125">
        <v>187</v>
      </c>
      <c r="B815" s="125">
        <v>10.99632544996199</v>
      </c>
      <c r="C815" s="125">
        <v>17.03156480870013</v>
      </c>
      <c r="D815" s="125">
        <v>20.609692937532067</v>
      </c>
      <c r="E815" s="125">
        <v>25.317018617595313</v>
      </c>
      <c r="F815" s="125">
        <v>36.132984595168615</v>
      </c>
      <c r="G815" s="125">
        <v>49.394744675287626</v>
      </c>
      <c r="H815" s="125">
        <v>67.30939953068084</v>
      </c>
      <c r="I815">
        <f t="shared" si="80"/>
        <v>7.190818248053005</v>
      </c>
      <c r="J815">
        <f t="shared" si="81"/>
        <v>6.79398700878309</v>
      </c>
    </row>
    <row r="816" spans="1:10" ht="15">
      <c r="A816" s="125">
        <v>186</v>
      </c>
      <c r="B816" s="125">
        <v>11.055080303312343</v>
      </c>
      <c r="C816" s="125">
        <v>17.121779142329206</v>
      </c>
      <c r="D816" s="125">
        <v>20.718104976167425</v>
      </c>
      <c r="E816" s="125">
        <v>25.448711370844734</v>
      </c>
      <c r="F816" s="125">
        <v>36.314530948758645</v>
      </c>
      <c r="G816" s="125">
        <v>49.6283939810703</v>
      </c>
      <c r="H816" s="125">
        <v>67.59313026954133</v>
      </c>
      <c r="I816">
        <f t="shared" si="80"/>
        <v>7.229376333902422</v>
      </c>
      <c r="J816">
        <f t="shared" si="81"/>
        <v>6.8304275935070855</v>
      </c>
    </row>
    <row r="817" spans="1:10" ht="15">
      <c r="A817" s="125">
        <v>185</v>
      </c>
      <c r="B817" s="125">
        <v>11.114464419101642</v>
      </c>
      <c r="C817" s="125">
        <v>17.212947039577745</v>
      </c>
      <c r="D817" s="125">
        <v>20.82765094197843</v>
      </c>
      <c r="E817" s="125">
        <v>25.58175840231626</v>
      </c>
      <c r="F817" s="125">
        <v>36.497848436828974</v>
      </c>
      <c r="G817" s="125">
        <v>49.864122349610106</v>
      </c>
      <c r="H817" s="125">
        <v>67.8789757523399</v>
      </c>
      <c r="I817">
        <f t="shared" si="80"/>
        <v>7.268349598080172</v>
      </c>
      <c r="J817">
        <f t="shared" si="81"/>
        <v>6.867260724901045</v>
      </c>
    </row>
    <row r="818" spans="1:10" ht="15">
      <c r="A818" s="125">
        <v>184</v>
      </c>
      <c r="B818" s="125">
        <v>11.174487928408693</v>
      </c>
      <c r="C818" s="125">
        <v>17.305083582229447</v>
      </c>
      <c r="D818" s="125">
        <v>20.938348515422824</v>
      </c>
      <c r="E818" s="125">
        <v>25.71618034599636</v>
      </c>
      <c r="F818" s="125">
        <v>36.68296215257222</v>
      </c>
      <c r="G818" s="125">
        <v>50.10195563288577</v>
      </c>
      <c r="H818" s="125">
        <v>68.16695611304033</v>
      </c>
      <c r="I818">
        <f t="shared" si="80"/>
        <v>7.307744773436053</v>
      </c>
      <c r="J818">
        <f t="shared" si="81"/>
        <v>6.904492772487648</v>
      </c>
    </row>
    <row r="819" spans="1:10" ht="15">
      <c r="A819" s="125">
        <v>183</v>
      </c>
      <c r="B819" s="125">
        <v>11.235161180253657</v>
      </c>
      <c r="C819" s="125">
        <v>17.398204169252175</v>
      </c>
      <c r="D819" s="125">
        <v>21.050215742056654</v>
      </c>
      <c r="E819" s="125">
        <v>25.851998249411913</v>
      </c>
      <c r="F819" s="125">
        <v>36.86989764584401</v>
      </c>
      <c r="G819" s="125">
        <v>50.341920074082715</v>
      </c>
      <c r="H819" s="125">
        <v>68.45709167960396</v>
      </c>
      <c r="I819">
        <f t="shared" si="80"/>
        <v>7.347568738989229</v>
      </c>
      <c r="J819">
        <f t="shared" si="81"/>
        <v>6.942130244172278</v>
      </c>
    </row>
    <row r="820" spans="1:10" ht="15">
      <c r="A820" s="125">
        <v>182</v>
      </c>
      <c r="B820" s="125">
        <v>11.296494747470529</v>
      </c>
      <c r="C820" s="125">
        <v>17.49232452511042</v>
      </c>
      <c r="D820" s="125">
        <v>21.16327104188759</v>
      </c>
      <c r="E820" s="125">
        <v>25.989233583833002</v>
      </c>
      <c r="F820" s="125">
        <v>37.058680933086386</v>
      </c>
      <c r="G820" s="125">
        <v>50.58404231404255</v>
      </c>
      <c r="H820" s="125">
        <v>68.7494029748585</v>
      </c>
      <c r="I820">
        <f t="shared" si="80"/>
        <v>7.387828523910926</v>
      </c>
      <c r="J820">
        <f t="shared" si="81"/>
        <v>6.980179790016885</v>
      </c>
    </row>
    <row r="821" spans="1:10" ht="15">
      <c r="A821" s="125">
        <v>181</v>
      </c>
      <c r="B821" s="125">
        <v>11.358499432769914</v>
      </c>
      <c r="C821" s="125">
        <v>17.587460708338472</v>
      </c>
      <c r="D821" s="125">
        <v>21.277533219013527</v>
      </c>
      <c r="E821" s="125">
        <v>26.127908254772613</v>
      </c>
      <c r="F821" s="125">
        <v>37.249338507494656</v>
      </c>
      <c r="G821" s="125">
        <v>50.82834939780918</v>
      </c>
      <c r="H821" s="125">
        <v>69.04391071731939</v>
      </c>
      <c r="I821">
        <f t="shared" si="80"/>
        <v>7.428531311637882</v>
      </c>
      <c r="J821">
        <f t="shared" si="81"/>
        <v>7.018648206137913</v>
      </c>
    </row>
    <row r="822" spans="1:10" ht="15">
      <c r="A822" s="125">
        <v>180</v>
      </c>
      <c r="B822" s="125">
        <v>11.421186274999293</v>
      </c>
      <c r="C822" s="125">
        <v>17.683629120383333</v>
      </c>
      <c r="D822" s="125">
        <v>21.393021471556228</v>
      </c>
      <c r="E822" s="125">
        <v>26.268044612792647</v>
      </c>
      <c r="F822" s="125">
        <v>37.441897349434164</v>
      </c>
      <c r="G822" s="125">
        <v>51.074868781272635</v>
      </c>
      <c r="H822" s="125">
        <v>69.3406358219611</v>
      </c>
      <c r="I822">
        <f t="shared" si="80"/>
        <v>7.469684444121565</v>
      </c>
      <c r="J822">
        <f t="shared" si="81"/>
        <v>7.057542438732985</v>
      </c>
    </row>
    <row r="823" spans="1:10" ht="15">
      <c r="A823" s="125">
        <v>179</v>
      </c>
      <c r="B823" s="125">
        <v>11.484566555608254</v>
      </c>
      <c r="C823" s="125">
        <v>17.780846514727752</v>
      </c>
      <c r="D823" s="125">
        <v>21.509755401900513</v>
      </c>
      <c r="E823" s="125">
        <v>26.40966546462701</v>
      </c>
      <c r="F823" s="125">
        <v>37.63638493711352</v>
      </c>
      <c r="G823" s="125">
        <v>51.323628337910776</v>
      </c>
      <c r="H823" s="125">
        <v>69.6395994009352</v>
      </c>
      <c r="I823">
        <f t="shared" si="80"/>
        <v>7.51129542621843</v>
      </c>
      <c r="J823">
        <f t="shared" si="81"/>
        <v>7.096869588241401</v>
      </c>
    </row>
    <row r="824" spans="1:10" ht="15">
      <c r="A824" s="125">
        <v>178</v>
      </c>
      <c r="B824" s="125">
        <v>11.548651805326548</v>
      </c>
      <c r="C824" s="125">
        <v>17.879130006303047</v>
      </c>
      <c r="D824" s="125">
        <v>21.627755027249925</v>
      </c>
      <c r="E824" s="125">
        <v>26.552794084631934</v>
      </c>
      <c r="F824" s="125">
        <v>37.83282925752072</v>
      </c>
      <c r="G824" s="125">
        <v>51.57465636562875</v>
      </c>
      <c r="H824" s="125">
        <v>69.9408227642329</v>
      </c>
      <c r="I824">
        <f t="shared" si="80"/>
        <v>7.55337193022667</v>
      </c>
      <c r="J824">
        <f t="shared" si="81"/>
        <v>7.13663691364361</v>
      </c>
    </row>
    <row r="825" spans="1:10" ht="15">
      <c r="A825" s="125">
        <v>177</v>
      </c>
      <c r="B825" s="125">
        <v>11.613453811063161</v>
      </c>
      <c r="C825" s="125">
        <v>17.978497081203116</v>
      </c>
      <c r="D825" s="125">
        <v>21.74704079051011</v>
      </c>
      <c r="E825" s="125">
        <v>26.697454226574763</v>
      </c>
      <c r="F825" s="125">
        <v>38.03125881762944</v>
      </c>
      <c r="G825" s="125">
        <v>51.82798159369699</v>
      </c>
      <c r="H825" s="125">
        <v>70.24432742028887</v>
      </c>
      <c r="I825">
        <f t="shared" si="80"/>
        <v>7.595921800575207</v>
      </c>
      <c r="J825">
        <f t="shared" si="81"/>
        <v>7.176851836905114</v>
      </c>
    </row>
    <row r="826" spans="1:10" ht="15">
      <c r="A826" s="125">
        <v>176</v>
      </c>
      <c r="B826" s="125">
        <v>11.6789846230349</v>
      </c>
      <c r="C826" s="125">
        <v>18.07896560671024</v>
      </c>
      <c r="D826" s="125">
        <v>21.867633571511565</v>
      </c>
      <c r="E826" s="125">
        <v>26.84367013577241</v>
      </c>
      <c r="F826" s="125">
        <v>38.2317026558821</v>
      </c>
      <c r="G826" s="125">
        <v>52.08363318978761</v>
      </c>
      <c r="H826" s="125">
        <v>70.55013507652274</v>
      </c>
      <c r="I826">
        <f t="shared" si="80"/>
        <v>7.638953058670901</v>
      </c>
      <c r="J826">
        <f t="shared" si="81"/>
        <v>7.217521947570502</v>
      </c>
    </row>
    <row r="827" spans="1:10" ht="15">
      <c r="A827" s="125">
        <v>175</v>
      </c>
      <c r="B827" s="125">
        <v>11.7452565621336</v>
      </c>
      <c r="C827" s="125">
        <v>18.18055384164465</v>
      </c>
      <c r="D827" s="125">
        <v>21.989554698584268</v>
      </c>
      <c r="E827" s="125">
        <v>26.991466561591626</v>
      </c>
      <c r="F827" s="125">
        <v>38.43419035395734</v>
      </c>
      <c r="G827" s="125">
        <v>52.34164076710877</v>
      </c>
      <c r="H827" s="125">
        <v>70.85826763981585</v>
      </c>
      <c r="I827">
        <f t="shared" si="80"/>
        <v>7.682473907910232</v>
      </c>
      <c r="J827">
        <f t="shared" si="81"/>
        <v>7.258655007513517</v>
      </c>
    </row>
    <row r="828" spans="1:10" ht="15">
      <c r="A828" s="125">
        <v>174</v>
      </c>
      <c r="B828" s="125">
        <v>11.812282227541</v>
      </c>
      <c r="C828" s="125">
        <v>18.283280447049787</v>
      </c>
      <c r="D828" s="125">
        <v>22.112825960496387</v>
      </c>
      <c r="E828" s="125">
        <v>27.14086877032297</v>
      </c>
      <c r="F828" s="125">
        <v>38.63875204882891</v>
      </c>
      <c r="G828" s="125">
        <v>52.60203439163777</v>
      </c>
      <c r="H828" s="125">
        <v>71.16874721691933</v>
      </c>
      <c r="I828">
        <f t="shared" si="80"/>
        <v>7.726492738861997</v>
      </c>
      <c r="J828">
        <f t="shared" si="81"/>
        <v>7.300258955849412</v>
      </c>
    </row>
    <row r="829" spans="1:10" ht="15">
      <c r="A829" s="125">
        <v>173</v>
      </c>
      <c r="B829" s="125">
        <v>11.880074504601271</v>
      </c>
      <c r="C829" s="125">
        <v>18.38716449722614</v>
      </c>
      <c r="D829" s="125">
        <v>22.23746961877087</v>
      </c>
      <c r="E829" s="125">
        <v>27.29190255844147</v>
      </c>
      <c r="F829" s="125">
        <v>38.84541844512364</v>
      </c>
      <c r="G829" s="125">
        <v>52.86484458945168</v>
      </c>
      <c r="H829" s="125">
        <v>71.48159611479048</v>
      </c>
      <c r="I829">
        <f t="shared" si="80"/>
        <v>7.771018134627844</v>
      </c>
      <c r="J829">
        <f t="shared" si="81"/>
        <v>7.342341914016058</v>
      </c>
    </row>
    <row r="830" spans="1:10" ht="15">
      <c r="A830" s="125">
        <v>172</v>
      </c>
      <c r="B830" s="125">
        <v>11.948646572961252</v>
      </c>
      <c r="C830" s="125">
        <v>18.4922254911265</v>
      </c>
      <c r="D830" s="125">
        <v>22.36350842039336</v>
      </c>
      <c r="E830" s="125">
        <v>27.444594266267085</v>
      </c>
      <c r="F830" s="125">
        <v>39.05422082778663</v>
      </c>
      <c r="G830" s="125">
        <v>53.130102354155994</v>
      </c>
      <c r="H830" s="125">
        <v>71.79683684085336</v>
      </c>
      <c r="I830">
        <f t="shared" si="80"/>
        <v>7.816058876387813</v>
      </c>
      <c r="J830">
        <f t="shared" si="81"/>
        <v>7.384912191030616</v>
      </c>
    </row>
    <row r="831" spans="1:10" ht="15">
      <c r="A831" s="125">
        <v>171</v>
      </c>
      <c r="B831" s="125">
        <v>12.01801191498905</v>
      </c>
      <c r="C831" s="125">
        <v>18.5984833641268</v>
      </c>
      <c r="D831" s="125">
        <v>22.49096561092572</v>
      </c>
      <c r="E831" s="125">
        <v>27.59897079203874</v>
      </c>
      <c r="F831" s="125">
        <v>39.26519107506081</v>
      </c>
      <c r="G831" s="125">
        <v>53.39783915440997</v>
      </c>
      <c r="H831" s="125">
        <v>72.11449210318055</v>
      </c>
      <c r="I831">
        <f t="shared" si="80"/>
        <v>7.861623949138337</v>
      </c>
      <c r="J831">
        <f t="shared" si="81"/>
        <v>7.427978288928858</v>
      </c>
    </row>
    <row r="832" spans="1:10" ht="15">
      <c r="A832" s="125">
        <v>170</v>
      </c>
      <c r="B832" s="125">
        <v>12.08818432448222</v>
      </c>
      <c r="C832" s="125">
        <v>18.7059585001865</v>
      </c>
      <c r="D832" s="125">
        <v>22.61986494804043</v>
      </c>
      <c r="E832" s="125">
        <v>27.75505960641601</v>
      </c>
      <c r="F832" s="125">
        <v>39.47836167178967</v>
      </c>
      <c r="G832" s="125">
        <v>53.66808694154895</v>
      </c>
      <c r="H832" s="125">
        <v>72.4345848105917</v>
      </c>
      <c r="I832">
        <f t="shared" si="80"/>
        <v>7.907722547630569</v>
      </c>
      <c r="J832">
        <f t="shared" si="81"/>
        <v>7.4715489083946105</v>
      </c>
    </row>
    <row r="833" spans="1:10" ht="15">
      <c r="A833" s="125">
        <v>169</v>
      </c>
      <c r="B833" s="125">
        <v>12.15917791567697</v>
      </c>
      <c r="C833" s="125">
        <v>18.814671744413832</v>
      </c>
      <c r="D833" s="125">
        <v>22.750230715490982</v>
      </c>
      <c r="E833" s="125">
        <v>27.912888767423514</v>
      </c>
      <c r="F833" s="125">
        <v>39.693765723051236</v>
      </c>
      <c r="G833" s="125">
        <v>53.9408781573018</v>
      </c>
      <c r="H833" s="125">
        <v>72.7571380726652</v>
      </c>
      <c r="I833">
        <f t="shared" si="80"/>
        <v>7.954364082517177</v>
      </c>
      <c r="J833">
        <f t="shared" si="81"/>
        <v>7.515632954587066</v>
      </c>
    </row>
    <row r="834" spans="1:10" ht="15">
      <c r="A834" s="125">
        <v>168</v>
      </c>
      <c r="B834" s="125">
        <v>12.231007132570808</v>
      </c>
      <c r="C834" s="125">
        <v>18.924644416051226</v>
      </c>
      <c r="D834" s="125">
        <v>22.882087737534846</v>
      </c>
      <c r="E834" s="125">
        <v>28.072486935852947</v>
      </c>
      <c r="F834" s="125">
        <v>39.91143696813155</v>
      </c>
      <c r="G834" s="125">
        <v>54.216245741603544</v>
      </c>
      <c r="H834" s="125">
        <v>73.08217519965886</v>
      </c>
      <c r="I834">
        <f t="shared" si="80"/>
        <v>8.001558186716224</v>
      </c>
      <c r="J834">
        <f t="shared" si="81"/>
        <v>7.560239543174152</v>
      </c>
    </row>
    <row r="835" spans="1:10" ht="15">
      <c r="A835" s="125">
        <v>167</v>
      </c>
      <c r="B835" s="125">
        <v>12.303686758571132</v>
      </c>
      <c r="C835" s="125">
        <v>19.035898321897527</v>
      </c>
      <c r="D835" s="125">
        <v>23.01546139382569</v>
      </c>
      <c r="E835" s="125">
        <v>28.23388339113918</v>
      </c>
      <c r="F835" s="125">
        <v>40.131409794846846</v>
      </c>
      <c r="G835" s="125">
        <v>54.494223140501276</v>
      </c>
      <c r="H835" s="125">
        <v>73.4097197023354</v>
      </c>
      <c r="I835">
        <f aca="true" t="shared" si="82" ref="I835:I898">2*(ATAN((23.5/2)/A835)*180/PI())</f>
        <v>8.04931472200109</v>
      </c>
      <c r="J835">
        <f aca="true" t="shared" si="83" ref="J835:J898">2*(ATAN((22.2/2)/A835)*180/PI())</f>
        <v>7.605378006580436</v>
      </c>
    </row>
    <row r="836" spans="1:10" ht="15">
      <c r="A836" s="125">
        <v>166</v>
      </c>
      <c r="B836" s="125">
        <v>12.3772319264832</v>
      </c>
      <c r="C836" s="125">
        <v>19.14845577018365</v>
      </c>
      <c r="D836" s="125">
        <v>23.1503776347924</v>
      </c>
      <c r="E836" s="125">
        <v>28.397108047726338</v>
      </c>
      <c r="F836" s="125">
        <v>40.35371925422268</v>
      </c>
      <c r="G836" s="125">
        <v>54.77484431415235</v>
      </c>
      <c r="H836" s="125">
        <v>73.73979529168804</v>
      </c>
      <c r="I836">
        <f t="shared" si="82"/>
        <v>8.097643785825868</v>
      </c>
      <c r="J836">
        <f t="shared" si="83"/>
        <v>7.651057900458606</v>
      </c>
    </row>
    <row r="837" spans="1:10" ht="15">
      <c r="A837" s="125">
        <v>165</v>
      </c>
      <c r="B837" s="125">
        <v>12.45165812885154</v>
      </c>
      <c r="C837" s="125">
        <v>19.26233958492</v>
      </c>
      <c r="D837" s="125">
        <v>23.286862997523354</v>
      </c>
      <c r="E837" s="125">
        <v>28.562191471941645</v>
      </c>
      <c r="F837" s="125">
        <v>40.5784010755396</v>
      </c>
      <c r="G837" s="125">
        <v>55.05814374491325</v>
      </c>
      <c r="H837" s="125">
        <v>74.07242587856243</v>
      </c>
      <c r="I837">
        <f t="shared" si="82"/>
        <v>8.14655571839604</v>
      </c>
      <c r="J837">
        <f t="shared" si="83"/>
        <v>7.697289010393781</v>
      </c>
    </row>
    <row r="838" spans="1:10" ht="15">
      <c r="A838" s="125">
        <v>164</v>
      </c>
      <c r="B838" s="125">
        <v>12.526981228669081</v>
      </c>
      <c r="C838" s="125">
        <v>19.37757312073361</v>
      </c>
      <c r="D838" s="125">
        <v>23.42494462217502</v>
      </c>
      <c r="E838" s="125">
        <v>28.729164899394423</v>
      </c>
      <c r="F838" s="125">
        <v>40.80549168175427</v>
      </c>
      <c r="G838" s="125">
        <v>55.344156445517534</v>
      </c>
      <c r="H838" s="125">
        <v>74.40763557316951</v>
      </c>
      <c r="I838">
        <f t="shared" si="82"/>
        <v>8.196061109994842</v>
      </c>
      <c r="J838">
        <f t="shared" si="83"/>
        <v>7.744081358850559</v>
      </c>
    </row>
    <row r="839" spans="1:10" ht="15">
      <c r="A839" s="125">
        <v>163</v>
      </c>
      <c r="B839" s="125">
        <v>12.60321747046969</v>
      </c>
      <c r="C839" s="125">
        <v>19.49418027821492</v>
      </c>
      <c r="D839" s="125">
        <v>23.564650268924627</v>
      </c>
      <c r="E839" s="125">
        <v>28.89806025291891</v>
      </c>
      <c r="F839" s="125">
        <v>41.0350282053058</v>
      </c>
      <c r="G839" s="125">
        <v>55.6329179673405</v>
      </c>
      <c r="H839" s="125">
        <v>74.7454486844848</v>
      </c>
      <c r="I839">
        <f t="shared" si="82"/>
        <v>8.246170808576066</v>
      </c>
      <c r="J839">
        <f t="shared" si="83"/>
        <v>7.791445212373071</v>
      </c>
    </row>
    <row r="840" spans="1:10" ht="15">
      <c r="A840" s="125">
        <v>162</v>
      </c>
      <c r="B840" s="125">
        <v>12.680383491819818</v>
      </c>
      <c r="C840" s="125">
        <v>19.612185519794185</v>
      </c>
      <c r="D840" s="125">
        <v>23.706008335488</v>
      </c>
      <c r="E840" s="125">
        <v>29.06891016108024</v>
      </c>
      <c r="F840" s="125">
        <v>41.26704850431645</v>
      </c>
      <c r="G840" s="125">
        <v>55.92446440874873</v>
      </c>
      <c r="H840" s="125">
        <v>75.0858897195294</v>
      </c>
      <c r="I840">
        <f t="shared" si="82"/>
        <v>8.296895927634715</v>
      </c>
      <c r="J840">
        <f t="shared" si="83"/>
        <v>7.839391089048825</v>
      </c>
    </row>
    <row r="841" spans="1:10" ht="15">
      <c r="A841" s="125">
        <v>161</v>
      </c>
      <c r="B841" s="125">
        <v>12.758496335226283</v>
      </c>
      <c r="C841" s="125">
        <v>19.731613886168734</v>
      </c>
      <c r="D841" s="125">
        <v>23.849047875223803</v>
      </c>
      <c r="E841" s="125">
        <v>29.2417479772633</v>
      </c>
      <c r="F841" s="125">
        <v>41.50159117919724</v>
      </c>
      <c r="G841" s="125">
        <v>56.218832423531865</v>
      </c>
      <c r="H841" s="125">
        <v>75.42898338252715</v>
      </c>
      <c r="I841">
        <f t="shared" si="82"/>
        <v>8.348247854367372</v>
      </c>
      <c r="J841">
        <f t="shared" si="83"/>
        <v>7.887929766247688</v>
      </c>
    </row>
    <row r="842" spans="1:10" ht="15">
      <c r="A842" s="125">
        <v>160</v>
      </c>
      <c r="B842" s="125">
        <v>12.837573460477566</v>
      </c>
      <c r="C842" s="125">
        <v>19.85249101330341</v>
      </c>
      <c r="D842" s="125">
        <v>23.993798615847158</v>
      </c>
      <c r="E842" s="125">
        <v>29.416607799365487</v>
      </c>
      <c r="F842" s="125">
        <v>41.73869558966774</v>
      </c>
      <c r="G842" s="125">
        <v>56.51605922941378</v>
      </c>
      <c r="H842" s="125">
        <v>75.77475457393314</v>
      </c>
      <c r="I842">
        <f t="shared" si="82"/>
        <v>8.400238258134856</v>
      </c>
      <c r="J842">
        <f t="shared" si="83"/>
        <v>7.9370722886478795</v>
      </c>
    </row>
    <row r="843" spans="1:10" ht="15">
      <c r="A843" s="125">
        <v>159</v>
      </c>
      <c r="B843" s="125">
        <v>12.917632757437312</v>
      </c>
      <c r="C843" s="125">
        <v>19.974843150027088</v>
      </c>
      <c r="D843" s="125">
        <v>24.140290978775845</v>
      </c>
      <c r="E843" s="125">
        <v>29.59352449011469</v>
      </c>
      <c r="F843" s="125">
        <v>41.97840187220079</v>
      </c>
      <c r="G843" s="125">
        <v>56.81618261664024</v>
      </c>
      <c r="H843" s="125">
        <v>76.12322838932754</v>
      </c>
      <c r="I843">
        <f t="shared" si="82"/>
        <v>8.452879099240176</v>
      </c>
      <c r="J843">
        <f t="shared" si="83"/>
        <v>7.986829976561465</v>
      </c>
    </row>
    <row r="844" spans="1:10" ht="15">
      <c r="A844" s="125">
        <v>158</v>
      </c>
      <c r="B844" s="125">
        <v>12.998692559309132</v>
      </c>
      <c r="C844" s="125">
        <v>20.098697176249747</v>
      </c>
      <c r="D844" s="125">
        <v>24.288556099134006</v>
      </c>
      <c r="E844" s="125">
        <v>29.772533698035122</v>
      </c>
      <c r="F844" s="125">
        <v>42.220750957902325</v>
      </c>
      <c r="G844" s="125">
        <v>57.11924095663965</v>
      </c>
      <c r="H844" s="125">
        <v>76.47443011816993</v>
      </c>
      <c r="I844">
        <f t="shared" si="82"/>
        <v>8.506182638035645</v>
      </c>
      <c r="J844">
        <f t="shared" si="83"/>
        <v>8.037214434572423</v>
      </c>
    </row>
    <row r="845" spans="1:10" ht="15">
      <c r="A845" s="125">
        <v>157</v>
      </c>
      <c r="B845" s="125">
        <v>13.08077165639324</v>
      </c>
      <c r="C845" s="125">
        <v>20.224080621825237</v>
      </c>
      <c r="D845" s="125">
        <v>24.438625846438708</v>
      </c>
      <c r="E845" s="125">
        <v>29.95367187908418</v>
      </c>
      <c r="F845" s="125">
        <v>42.46578459083687</v>
      </c>
      <c r="G845" s="125">
        <v>57.425273210752984</v>
      </c>
      <c r="H845" s="125">
        <v>76.82838524240789</v>
      </c>
      <c r="I845">
        <f t="shared" si="82"/>
        <v>8.560161444373572</v>
      </c>
      <c r="J845">
        <f t="shared" si="83"/>
        <v>8.088237560501069</v>
      </c>
    </row>
    <row r="846" spans="1:10" ht="15">
      <c r="A846" s="125">
        <v>156</v>
      </c>
      <c r="B846" s="125">
        <v>13.163889310356021</v>
      </c>
      <c r="C846" s="125">
        <v>20.351021686086415</v>
      </c>
      <c r="D846" s="125">
        <v>24.5905328459963</v>
      </c>
      <c r="E846" s="125">
        <v>30.136976318984416</v>
      </c>
      <c r="F846" s="125">
        <v>42.71354534680957</v>
      </c>
      <c r="G846" s="125">
        <v>57.734318939029244</v>
      </c>
      <c r="H846" s="125">
        <v>77.18511943493365</v>
      </c>
      <c r="I846">
        <f t="shared" si="82"/>
        <v>8.614828407415715</v>
      </c>
      <c r="J846">
        <f t="shared" si="83"/>
        <v>8.139911554709258</v>
      </c>
    </row>
    <row r="847" spans="1:10" ht="15">
      <c r="A847" s="125">
        <v>155</v>
      </c>
      <c r="B847" s="125">
        <v>13.248065269035017</v>
      </c>
      <c r="C847" s="125">
        <v>20.479549258080233</v>
      </c>
      <c r="D847" s="125">
        <v>24.74431050103647</v>
      </c>
      <c r="E847" s="125">
        <v>30.322485156276</v>
      </c>
      <c r="F847" s="125">
        <v>42.964076652615496</v>
      </c>
      <c r="G847" s="125">
        <v>58.04641830908158</v>
      </c>
      <c r="H847" s="125">
        <v>77.54465855788348</v>
      </c>
      <c r="I847">
        <f t="shared" si="82"/>
        <v>8.670196745817483</v>
      </c>
      <c r="J847">
        <f t="shared" si="83"/>
        <v>8.192248929761586</v>
      </c>
    </row>
    <row r="848" spans="1:10" ht="15">
      <c r="A848" s="125">
        <v>154</v>
      </c>
      <c r="B848" s="125">
        <v>13.333319781802729</v>
      </c>
      <c r="C848" s="125">
        <v>20.609692937532067</v>
      </c>
      <c r="D848" s="125">
        <v>24.8999930156132</v>
      </c>
      <c r="E848" s="125">
        <v>30.51023740611555</v>
      </c>
      <c r="F848" s="125">
        <v>43.21742280576757</v>
      </c>
      <c r="G848" s="125">
        <v>58.3616121049997</v>
      </c>
      <c r="H848" s="125">
        <v>77.90702866077308</v>
      </c>
      <c r="I848">
        <f t="shared" si="82"/>
        <v>8.72628001830363</v>
      </c>
      <c r="J848">
        <f t="shared" si="83"/>
        <v>8.245262520458505</v>
      </c>
    </row>
    <row r="849" spans="1:10" ht="15">
      <c r="A849" s="125">
        <v>153</v>
      </c>
      <c r="B849" s="125">
        <v>13.419673615513869</v>
      </c>
      <c r="C849" s="125">
        <v>20.741483056569265</v>
      </c>
      <c r="D849" s="125">
        <v>25.057615418303023</v>
      </c>
      <c r="E849" s="125">
        <v>30.700272984848837</v>
      </c>
      <c r="F849" s="125">
        <v>43.473628994714026</v>
      </c>
      <c r="G849" s="125">
        <v>58.67994173631292</v>
      </c>
      <c r="H849" s="125">
        <v>78.27225597846213</v>
      </c>
      <c r="I849">
        <f t="shared" si="82"/>
        <v>8.783092134653094</v>
      </c>
      <c r="J849">
        <f t="shared" si="83"/>
        <v>8.298965494258182</v>
      </c>
    </row>
    <row r="850" spans="1:10" ht="15">
      <c r="A850" s="125">
        <v>152</v>
      </c>
      <c r="B850" s="125">
        <v>13.507148071061991</v>
      </c>
      <c r="C850" s="125">
        <v>20.874950702236365</v>
      </c>
      <c r="D850" s="125">
        <v>25.21721358673248</v>
      </c>
      <c r="E850" s="125">
        <v>30.892632735385103</v>
      </c>
      <c r="F850" s="125">
        <v>43.7327413195571</v>
      </c>
      <c r="G850" s="125">
        <v>59.00144924699833</v>
      </c>
      <c r="H850" s="125">
        <v>78.64036692894253</v>
      </c>
      <c r="I850">
        <f t="shared" si="82"/>
        <v>8.840647367111531</v>
      </c>
      <c r="J850">
        <f t="shared" si="83"/>
        <v>8.35337136210471</v>
      </c>
    </row>
    <row r="851" spans="1:10" ht="15">
      <c r="A851" s="125">
        <v>151</v>
      </c>
      <c r="B851" s="125">
        <v>13.59576500057268</v>
      </c>
      <c r="C851" s="125">
        <v>21.0101277398347</v>
      </c>
      <c r="D851" s="125">
        <v>25.378824272967982</v>
      </c>
      <c r="E851" s="125">
        <v>31.087358453402892</v>
      </c>
      <c r="F851" s="125">
        <v>43.99480681328431</v>
      </c>
      <c r="G851" s="125">
        <v>59.32617732452819</v>
      </c>
      <c r="H851" s="125">
        <v>79.01138811094205</v>
      </c>
      <c r="I851">
        <f t="shared" si="82"/>
        <v>8.898960362251051</v>
      </c>
      <c r="J851">
        <f t="shared" si="83"/>
        <v>8.408493989681292</v>
      </c>
    </row>
    <row r="852" spans="1:10" ht="15">
      <c r="A852" s="125">
        <v>150</v>
      </c>
      <c r="B852" s="125">
        <v>13.685546825261882</v>
      </c>
      <c r="C852" s="125">
        <v>21.14704683712183</v>
      </c>
      <c r="D852" s="125">
        <v>25.542485129802884</v>
      </c>
      <c r="E852" s="125">
        <v>31.28449291441746</v>
      </c>
      <c r="F852" s="125">
        <v>44.25987346352404</v>
      </c>
      <c r="G852" s="125">
        <v>59.65416930894949</v>
      </c>
      <c r="H852" s="125">
        <v>79.38534630133762</v>
      </c>
      <c r="I852">
        <f t="shared" si="82"/>
        <v>8.958046153297694</v>
      </c>
      <c r="J852">
        <f t="shared" si="83"/>
        <v>8.464347609107893</v>
      </c>
    </row>
    <row r="853" spans="1:10" ht="15">
      <c r="A853" s="125">
        <v>149</v>
      </c>
      <c r="B853" s="125">
        <v>13.776516553989383</v>
      </c>
      <c r="C853" s="125">
        <v>21.285741489407144</v>
      </c>
      <c r="D853" s="125">
        <v>25.708234737977882</v>
      </c>
      <c r="E853" s="125">
        <v>31.484079901741776</v>
      </c>
      <c r="F853" s="125">
        <v>44.5279902348371</v>
      </c>
      <c r="G853" s="125">
        <v>59.98546920198871</v>
      </c>
      <c r="H853" s="125">
        <v>79.7622684523705</v>
      </c>
      <c r="I853">
        <f t="shared" si="82"/>
        <v>9.017920172948248</v>
      </c>
      <c r="J853">
        <f t="shared" si="83"/>
        <v>8.520946831103988</v>
      </c>
    </row>
    <row r="854" spans="1:10" ht="15">
      <c r="A854" s="125">
        <v>148</v>
      </c>
      <c r="B854" s="125">
        <v>13.86869780253912</v>
      </c>
      <c r="C854" s="125">
        <v>21.426246045582076</v>
      </c>
      <c r="D854" s="125">
        <v>25.8761126343729</v>
      </c>
      <c r="E854" s="125">
        <v>31.68616423537402</v>
      </c>
      <c r="F854" s="125">
        <v>44.79920709155627</v>
      </c>
      <c r="G854" s="125">
        <v>60.32012167617418</v>
      </c>
      <c r="H854" s="125">
        <v>80.14218168865587</v>
      </c>
      <c r="I854">
        <f t="shared" si="82"/>
        <v>9.078598266699212</v>
      </c>
      <c r="J854">
        <f t="shared" si="83"/>
        <v>8.578306657638036</v>
      </c>
    </row>
    <row r="855" spans="1:10" ht="15">
      <c r="A855" s="125">
        <v>147</v>
      </c>
      <c r="B855" s="125">
        <v>13.962114813659593</v>
      </c>
      <c r="C855" s="125">
        <v>21.5685957351252</v>
      </c>
      <c r="D855" s="125">
        <v>26.046159341209957</v>
      </c>
      <c r="E855" s="125">
        <v>31.890791801845708</v>
      </c>
      <c r="F855" s="125">
        <v>45.0735750211857</v>
      </c>
      <c r="G855" s="125">
        <v>60.65817208396741</v>
      </c>
      <c r="H855" s="125">
        <v>80.52511330397978</v>
      </c>
      <c r="I855">
        <f t="shared" si="82"/>
        <v>9.140096706711846</v>
      </c>
      <c r="J855">
        <f t="shared" si="83"/>
        <v>8.636442495086566</v>
      </c>
    </row>
    <row r="856" spans="1:10" ht="15">
      <c r="A856" s="125">
        <v>146</v>
      </c>
      <c r="B856" s="125">
        <v>14.056792477899213</v>
      </c>
      <c r="C856" s="125">
        <v>21.712826696124488</v>
      </c>
      <c r="D856" s="125">
        <v>26.21841639630858</v>
      </c>
      <c r="E856" s="125">
        <v>32.098009585066386</v>
      </c>
      <c r="F856" s="125">
        <v>45.351146058372116</v>
      </c>
      <c r="G856" s="125">
        <v>60.999666466894865</v>
      </c>
      <c r="H856" s="125">
        <v>80.91109075787537</v>
      </c>
      <c r="I856">
        <f t="shared" si="82"/>
        <v>9.202432206238582</v>
      </c>
      <c r="J856">
        <f t="shared" si="83"/>
        <v>8.695370167926868</v>
      </c>
    </row>
    <row r="857" spans="1:10" ht="15">
      <c r="A857" s="125">
        <v>145</v>
      </c>
      <c r="B857" s="125">
        <v>14.152756355273613</v>
      </c>
      <c r="C857" s="125">
        <v>21.85897600436076</v>
      </c>
      <c r="D857" s="125">
        <v>26.392926384436947</v>
      </c>
      <c r="E857" s="125">
        <v>32.30786569820179</v>
      </c>
      <c r="F857" s="125">
        <v>45.63197330946005</v>
      </c>
      <c r="G857" s="125">
        <v>61.344651564670215</v>
      </c>
      <c r="H857" s="125">
        <v>81.30014167197024</v>
      </c>
      <c r="I857">
        <f t="shared" si="82"/>
        <v>9.265621934637453</v>
      </c>
      <c r="J857">
        <f t="shared" si="83"/>
        <v>8.755105932988739</v>
      </c>
    </row>
    <row r="858" spans="1:10" ht="15">
      <c r="A858" s="125">
        <v>144</v>
      </c>
      <c r="B858" s="125">
        <v>14.2500326978036</v>
      </c>
      <c r="C858" s="125">
        <v>22.007081703499015</v>
      </c>
      <c r="D858" s="125">
        <v>26.569732969804377</v>
      </c>
      <c r="E858" s="125">
        <v>32.52040941662392</v>
      </c>
      <c r="F858" s="125">
        <v>45.916110977642866</v>
      </c>
      <c r="G858" s="125">
        <v>61.693174824297195</v>
      </c>
      <c r="H858" s="125">
        <v>81.69229382609764</v>
      </c>
      <c r="I858">
        <f t="shared" si="82"/>
        <v>9.329683533002628</v>
      </c>
      <c r="J858">
        <f t="shared" si="83"/>
        <v>8.81566649429196</v>
      </c>
    </row>
    <row r="859" spans="1:10" ht="15">
      <c r="A859" s="125">
        <v>143</v>
      </c>
      <c r="B859" s="125">
        <v>14.34864847296459</v>
      </c>
      <c r="C859" s="125">
        <v>22.15718283643616</v>
      </c>
      <c r="D859" s="125">
        <v>26.74888092974228</v>
      </c>
      <c r="E859" s="125">
        <v>32.73569121197348</v>
      </c>
      <c r="F859" s="125">
        <v>46.20361438872201</v>
      </c>
      <c r="G859" s="125">
        <v>62.045284409141594</v>
      </c>
      <c r="H859" s="125">
        <v>82.08757515416207</v>
      </c>
      <c r="I859">
        <f t="shared" si="82"/>
        <v>9.394635130440628</v>
      </c>
      <c r="J859">
        <f t="shared" si="83"/>
        <v>8.87706901849778</v>
      </c>
    </row>
    <row r="860" spans="1:10" ht="15">
      <c r="A860" s="125">
        <v>142</v>
      </c>
      <c r="B860" s="125">
        <v>14.448631388090668</v>
      </c>
      <c r="C860" s="125">
        <v>22.30931947785659</v>
      </c>
      <c r="D860" s="125">
        <v>26.930416189623408</v>
      </c>
      <c r="E860" s="125">
        <v>32.95376278737594</v>
      </c>
      <c r="F860" s="125">
        <v>46.49454001748629</v>
      </c>
      <c r="G860" s="125">
        <v>62.401029207961265</v>
      </c>
      <c r="H860" s="125">
        <v>82.48601373975194</v>
      </c>
      <c r="I860">
        <f t="shared" si="82"/>
        <v>9.46049536102357</v>
      </c>
      <c r="J860">
        <f t="shared" si="83"/>
        <v>8.939331151004195</v>
      </c>
    </row>
    <row r="861" spans="1:10" ht="15">
      <c r="A861" s="125">
        <v>141</v>
      </c>
      <c r="B861" s="125">
        <v>14.550009915778512</v>
      </c>
      <c r="C861" s="125">
        <v>22.46353276804888</v>
      </c>
      <c r="D861" s="125">
        <v>27.11438585907129</v>
      </c>
      <c r="E861" s="125">
        <v>33.17467711385483</v>
      </c>
      <c r="F861" s="125">
        <v>46.78894551472305</v>
      </c>
      <c r="G861" s="125">
        <v>62.76045884388088</v>
      </c>
      <c r="H861" s="125">
        <v>82.88763781148974</v>
      </c>
      <c r="I861">
        <f t="shared" si="82"/>
        <v>9.527283381452355</v>
      </c>
      <c r="J861">
        <f t="shared" si="83"/>
        <v>9.00247103271639</v>
      </c>
    </row>
    <row r="862" spans="1:10" ht="15">
      <c r="A862" s="125">
        <v>140</v>
      </c>
      <c r="B862" s="125">
        <v>14.65281332033909</v>
      </c>
      <c r="C862" s="125">
        <v>22.61986494804043</v>
      </c>
      <c r="D862" s="125">
        <v>27.30083826951398</v>
      </c>
      <c r="E862" s="125">
        <v>33.398488467987235</v>
      </c>
      <c r="F862" s="125">
        <v>47.0868897348733</v>
      </c>
      <c r="G862" s="125">
        <v>63.1236236832987</v>
      </c>
      <c r="H862" s="125">
        <v>83.29247573811155</v>
      </c>
      <c r="I862">
        <f t="shared" si="82"/>
        <v>9.595018889464724</v>
      </c>
      <c r="J862">
        <f t="shared" si="83"/>
        <v>9.066507317525659</v>
      </c>
    </row>
    <row r="863" spans="1:10" ht="15">
      <c r="A863" s="125">
        <v>139</v>
      </c>
      <c r="B863" s="125">
        <v>14.75707168534764</v>
      </c>
      <c r="C863" s="125">
        <v>22.778359396109035</v>
      </c>
      <c r="D863" s="125">
        <v>27.489823013139382</v>
      </c>
      <c r="E863" s="125">
        <v>33.62525247084842</v>
      </c>
      <c r="F863" s="125">
        <v>47.38843276434246</v>
      </c>
      <c r="G863" s="125">
        <v>63.49057484471046</v>
      </c>
      <c r="H863" s="125">
        <v>83.70055602326605</v>
      </c>
      <c r="I863">
        <f t="shared" si="82"/>
        <v>9.663722143024925</v>
      </c>
      <c r="J863">
        <f t="shared" si="83"/>
        <v>9.131459190531825</v>
      </c>
    </row>
    <row r="864" spans="1:10" ht="15">
      <c r="A864" s="125">
        <v>138</v>
      </c>
      <c r="B864" s="125">
        <v>14.862815942345012</v>
      </c>
      <c r="C864" s="125">
        <v>22.93906066573381</v>
      </c>
      <c r="D864" s="125">
        <v>27.681390983311235</v>
      </c>
      <c r="E864" s="125">
        <v>33.855026128294085</v>
      </c>
      <c r="F864" s="125">
        <v>47.69363595047809</v>
      </c>
      <c r="G864" s="125">
        <v>63.86136420743564</v>
      </c>
      <c r="H864" s="125">
        <v>84.11190730002474</v>
      </c>
      <c r="I864">
        <f t="shared" si="82"/>
        <v>9.733413980333934</v>
      </c>
      <c r="J864">
        <f t="shared" si="83"/>
        <v>9.19734638704622</v>
      </c>
    </row>
    <row r="865" spans="1:10" ht="15">
      <c r="A865" s="125">
        <v>137</v>
      </c>
      <c r="B865" s="125">
        <v>14.97007790074667</v>
      </c>
      <c r="C865" s="125">
        <v>23.102014525050564</v>
      </c>
      <c r="D865" s="125">
        <v>27.875594416508484</v>
      </c>
      <c r="E865" s="125">
        <v>34.08786787263134</v>
      </c>
      <c r="F865" s="125">
        <v>48.002561931225976</v>
      </c>
      <c r="G865" s="125">
        <v>64.23604442022959</v>
      </c>
      <c r="H865" s="125">
        <v>84.5265583250935</v>
      </c>
      <c r="I865">
        <f t="shared" si="82"/>
        <v>9.804115840701344</v>
      </c>
      <c r="J865">
        <f t="shared" si="83"/>
        <v>9.264189212414491</v>
      </c>
    </row>
    <row r="866" spans="1:10" ht="15">
      <c r="A866" s="125">
        <v>136</v>
      </c>
      <c r="B866" s="125">
        <v>15.078890279018621</v>
      </c>
      <c r="C866" s="125">
        <v>23.26726799788087</v>
      </c>
      <c r="D866" s="125">
        <v>28.072486935852947</v>
      </c>
      <c r="E866" s="125">
        <v>34.3238376057306</v>
      </c>
      <c r="F866" s="125">
        <v>48.31527466547575</v>
      </c>
      <c r="G866" s="125">
        <v>64.61466890976423</v>
      </c>
      <c r="H866" s="125">
        <v>84.9445379727156</v>
      </c>
      <c r="I866">
        <f t="shared" si="82"/>
        <v>9.87584978632239</v>
      </c>
      <c r="J866">
        <f t="shared" si="83"/>
        <v>9.332008562700638</v>
      </c>
    </row>
    <row r="867" spans="1:10" ht="15">
      <c r="A867" s="125">
        <v>135</v>
      </c>
      <c r="B867" s="125">
        <v>15.189286737182892</v>
      </c>
      <c r="C867" s="125">
        <v>23.434869406406754</v>
      </c>
      <c r="D867" s="125">
        <v>28.272123596294136</v>
      </c>
      <c r="E867" s="125">
        <v>34.56299674363329</v>
      </c>
      <c r="F867" s="125">
        <v>48.63183946410637</v>
      </c>
      <c r="G867" s="125">
        <v>64.9972918889593</v>
      </c>
      <c r="H867" s="125">
        <v>85.36587522825735</v>
      </c>
      <c r="I867">
        <f t="shared" si="82"/>
        <v>9.948638525006148</v>
      </c>
      <c r="J867">
        <f t="shared" si="83"/>
        <v>9.400825946276168</v>
      </c>
    </row>
    <row r="868" spans="1:10" ht="15">
      <c r="A868" s="125">
        <v>134</v>
      </c>
      <c r="B868" s="125">
        <v>15.301301910718818</v>
      </c>
      <c r="C868" s="125">
        <v>23.6048684155671</v>
      </c>
      <c r="D868" s="125">
        <v>28.474560931522166</v>
      </c>
      <c r="E868" s="125">
        <v>34.80540826271256</v>
      </c>
      <c r="F868" s="125">
        <v>48.952323021741975</v>
      </c>
      <c r="G868" s="125">
        <v>65.38396836514416</v>
      </c>
      <c r="H868" s="125">
        <v>85.79059918146554</v>
      </c>
      <c r="I868">
        <f t="shared" si="82"/>
        <v>10.022505433903563</v>
      </c>
      <c r="J868">
        <f t="shared" si="83"/>
        <v>9.47066350636084</v>
      </c>
    </row>
    <row r="869" spans="1:10" ht="15">
      <c r="A869" s="125">
        <v>133</v>
      </c>
      <c r="B869" s="125">
        <v>15.41497144592996</v>
      </c>
      <c r="C869" s="125">
        <v>23.777316079255947</v>
      </c>
      <c r="D869" s="125">
        <v>28.67985700268448</v>
      </c>
      <c r="E869" s="125">
        <v>35.051136747445746</v>
      </c>
      <c r="F869" s="125">
        <v>49.27679344922769</v>
      </c>
      <c r="G869" s="125">
        <v>65.77475414802996</v>
      </c>
      <c r="H869" s="125">
        <v>86.21873901938723</v>
      </c>
      <c r="I869">
        <f t="shared" si="82"/>
        <v>10.097474584286898</v>
      </c>
      <c r="J869">
        <f t="shared" si="83"/>
        <v>9.541544044564123</v>
      </c>
    </row>
    <row r="870" spans="1:10" ht="15">
      <c r="A870" s="125">
        <v>132</v>
      </c>
      <c r="B870" s="125">
        <v>15.53033203685067</v>
      </c>
      <c r="C870" s="125">
        <v>23.95226488840671</v>
      </c>
      <c r="D870" s="125">
        <v>28.888071448984462</v>
      </c>
      <c r="E870" s="125">
        <v>35.30024843986024</v>
      </c>
      <c r="F870" s="125">
        <v>49.60532030683496</v>
      </c>
      <c r="G870" s="125">
        <v>66.1697058574699</v>
      </c>
      <c r="H870" s="125">
        <v>86.65032401894157</v>
      </c>
      <c r="I870">
        <f t="shared" si="82"/>
        <v>10.173570767435196</v>
      </c>
      <c r="J870">
        <f t="shared" si="83"/>
        <v>9.613491045479474</v>
      </c>
    </row>
    <row r="871" spans="1:10" ht="15">
      <c r="A871" s="125">
        <v>131</v>
      </c>
      <c r="B871" s="125">
        <v>15.647421463770536</v>
      </c>
      <c r="C871" s="125">
        <v>24.129768821050853</v>
      </c>
      <c r="D871" s="125">
        <v>29.099265540244684</v>
      </c>
      <c r="E871" s="125">
        <v>35.55281129071682</v>
      </c>
      <c r="F871" s="125">
        <v>49.93797463820454</v>
      </c>
      <c r="G871" s="125">
        <v>66.56888093098434</v>
      </c>
      <c r="H871" s="125">
        <v>87.08538353913315</v>
      </c>
      <c r="I871">
        <f t="shared" si="82"/>
        <v>10.250819521683582</v>
      </c>
      <c r="J871">
        <f t="shared" si="83"/>
        <v>9.686528702386681</v>
      </c>
    </row>
    <row r="872" spans="1:10" ht="15">
      <c r="A872" s="125">
        <v>130</v>
      </c>
      <c r="B872" s="125">
        <v>15.766278633459459</v>
      </c>
      <c r="C872" s="125">
        <v>24.309883394444466</v>
      </c>
      <c r="D872" s="125">
        <v>29.313502231520843</v>
      </c>
      <c r="E872" s="125">
        <v>35.8088950124964</v>
      </c>
      <c r="F872" s="125">
        <v>50.274829005035485</v>
      </c>
      <c r="G872" s="125">
        <v>66.97233763102597</v>
      </c>
      <c r="H872" s="125">
        <v>87.52394701289653</v>
      </c>
      <c r="I872">
        <f t="shared" si="82"/>
        <v>10.329247160697813</v>
      </c>
      <c r="J872">
        <f t="shared" si="83"/>
        <v>9.760681944120737</v>
      </c>
    </row>
    <row r="873" spans="1:10" ht="15">
      <c r="A873" s="125">
        <v>129</v>
      </c>
      <c r="B873" s="125">
        <v>15.88694362118082</v>
      </c>
      <c r="C873" s="125">
        <v>24.49266571936082</v>
      </c>
      <c r="D873" s="125">
        <v>29.53084621985711</v>
      </c>
      <c r="E873" s="125">
        <v>36.068571134259734</v>
      </c>
      <c r="F873" s="125">
        <v>50.61595752252696</v>
      </c>
      <c r="G873" s="125">
        <v>67.38013505195956</v>
      </c>
      <c r="H873" s="125">
        <v>87.96604393856167</v>
      </c>
      <c r="I873">
        <f t="shared" si="82"/>
        <v>10.408880803039057</v>
      </c>
      <c r="J873">
        <f t="shared" si="83"/>
        <v>9.835976463169386</v>
      </c>
    </row>
    <row r="874" spans="1:10" ht="15">
      <c r="A874" s="125">
        <v>128</v>
      </c>
      <c r="B874" s="125">
        <v>16.00945771458571</v>
      </c>
      <c r="C874" s="125">
        <v>24.67817455665239</v>
      </c>
      <c r="D874" s="125">
        <v>29.75136400327759</v>
      </c>
      <c r="E874" s="125">
        <v>36.33191305845106</v>
      </c>
      <c r="F874" s="125">
        <v>50.961435895579</v>
      </c>
      <c r="G874" s="125">
        <v>67.79233312672781</v>
      </c>
      <c r="H874" s="125">
        <v>88.41170387092856</v>
      </c>
      <c r="I874">
        <f t="shared" si="82"/>
        <v>10.489748403087955</v>
      </c>
      <c r="J874">
        <f t="shared" si="83"/>
        <v>9.912438745065185</v>
      </c>
    </row>
    <row r="875" spans="1:10" ht="15">
      <c r="A875" s="125">
        <v>127</v>
      </c>
      <c r="B875" s="125">
        <v>16.1338634595862</v>
      </c>
      <c r="C875" s="125">
        <v>24.866470376191284</v>
      </c>
      <c r="D875" s="125">
        <v>29.975123942113623</v>
      </c>
      <c r="E875" s="125">
        <v>36.59899611972086</v>
      </c>
      <c r="F875" s="125">
        <v>51.3113414557577</v>
      </c>
      <c r="G875" s="125">
        <v>68.2089926331746</v>
      </c>
      <c r="H875" s="125">
        <v>88.86095641194187</v>
      </c>
      <c r="I875">
        <f t="shared" si="82"/>
        <v>10.57187878340119</v>
      </c>
      <c r="J875">
        <f t="shared" si="83"/>
        <v>9.990096099142015</v>
      </c>
    </row>
    <row r="876" spans="1:10" ht="15">
      <c r="A876" s="125">
        <v>126</v>
      </c>
      <c r="B876" s="125">
        <v>16.260204708311957</v>
      </c>
      <c r="C876" s="125">
        <v>25.057615418303023</v>
      </c>
      <c r="D876" s="125">
        <v>30.202196322770867</v>
      </c>
      <c r="E876" s="125">
        <v>36.86989764584401</v>
      </c>
      <c r="F876" s="125">
        <v>51.665753199028366</v>
      </c>
      <c r="G876" s="125">
        <v>68.63017519999457</v>
      </c>
      <c r="H876" s="125">
        <v>89.31383120095295</v>
      </c>
      <c r="I876">
        <f t="shared" si="82"/>
        <v>10.655301668578389</v>
      </c>
      <c r="J876">
        <f t="shared" si="83"/>
        <v>10.068976690730345</v>
      </c>
    </row>
    <row r="877" spans="1:10" ht="15">
      <c r="A877" s="125">
        <v>125</v>
      </c>
      <c r="B877" s="125">
        <v>16.38852666926042</v>
      </c>
      <c r="C877" s="125">
        <v>25.251673757814633</v>
      </c>
      <c r="D877" s="125">
        <v>30.43265342404595</v>
      </c>
      <c r="E877" s="125">
        <v>37.1446970208146</v>
      </c>
      <c r="F877" s="125">
        <v>52.024751824259674</v>
      </c>
      <c r="G877" s="125">
        <v>69.0559433122767</v>
      </c>
      <c r="H877" s="125">
        <v>89.7703579045595</v>
      </c>
      <c r="I877">
        <f t="shared" si="82"/>
        <v>10.740047720721932</v>
      </c>
      <c r="J877">
        <f t="shared" si="83"/>
        <v>10.149109574870122</v>
      </c>
    </row>
    <row r="878" spans="1:10" ht="15">
      <c r="A878" s="125">
        <v>124</v>
      </c>
      <c r="B878" s="125">
        <v>16.518875959757615</v>
      </c>
      <c r="C878" s="125">
        <v>25.448711370844734</v>
      </c>
      <c r="D878" s="125">
        <v>30.6665695861071</v>
      </c>
      <c r="E878" s="125">
        <v>37.42347575019954</v>
      </c>
      <c r="F878" s="125">
        <v>52.38841977249985</v>
      </c>
      <c r="G878" s="125">
        <v>69.4863603166072</v>
      </c>
      <c r="H878" s="125">
        <v>90.23056620601147</v>
      </c>
      <c r="I878">
        <f t="shared" si="82"/>
        <v>10.826148576577546</v>
      </c>
      <c r="J878">
        <f t="shared" si="83"/>
        <v>10.23052473162522</v>
      </c>
    </row>
    <row r="879" spans="1:10" ht="15">
      <c r="A879" s="125">
        <v>123</v>
      </c>
      <c r="B879" s="125">
        <v>16.651300660853675</v>
      </c>
      <c r="C879" s="125">
        <v>25.6487962044703</v>
      </c>
      <c r="D879" s="125">
        <v>30.90402128225938</v>
      </c>
      <c r="E879" s="125">
        <v>37.70631752883823</v>
      </c>
      <c r="F879" s="125">
        <v>52.756841267024846</v>
      </c>
      <c r="G879" s="125">
        <v>69.9214904256953</v>
      </c>
      <c r="H879" s="125">
        <v>90.69448579417154</v>
      </c>
      <c r="I879">
        <f t="shared" si="82"/>
        <v>10.913636886449035</v>
      </c>
      <c r="J879">
        <f t="shared" si="83"/>
        <v>10.313253103088623</v>
      </c>
    </row>
    <row r="880" spans="1:10" ht="15">
      <c r="A880" s="125">
        <v>122</v>
      </c>
      <c r="B880" s="125">
        <v>16.785850374785</v>
      </c>
      <c r="C880" s="125">
        <v>25.851998249411913</v>
      </c>
      <c r="D880" s="125">
        <v>31.145087193620522</v>
      </c>
      <c r="E880" s="125">
        <v>37.993308310977135</v>
      </c>
      <c r="F880" s="125">
        <v>53.130102354155994</v>
      </c>
      <c r="G880" s="125">
        <v>70.36139872248418</v>
      </c>
      <c r="H880" s="125">
        <v>91.16214635202032</v>
      </c>
      <c r="I880">
        <f t="shared" si="82"/>
        <v>11.002546354986501</v>
      </c>
      <c r="J880">
        <f t="shared" si="83"/>
        <v>10.397326632173295</v>
      </c>
    </row>
    <row r="881" spans="1:10" ht="15">
      <c r="A881" s="125">
        <v>121</v>
      </c>
      <c r="B881" s="125">
        <v>16.92257628514272</v>
      </c>
      <c r="C881" s="125">
        <v>26.05838961588749</v>
      </c>
      <c r="D881" s="125">
        <v>31.389848286840028</v>
      </c>
      <c r="E881" s="125">
        <v>38.284536382932544</v>
      </c>
      <c r="F881" s="125">
        <v>53.508290944843495</v>
      </c>
      <c r="G881" s="125">
        <v>70.80615116370655</v>
      </c>
      <c r="H881" s="125">
        <v>91.63357754469396</v>
      </c>
      <c r="I881">
        <f t="shared" si="82"/>
        <v>11.092911783953781</v>
      </c>
      <c r="J881">
        <f t="shared" si="83"/>
        <v>10.48277830328976</v>
      </c>
    </row>
    <row r="882" spans="1:10" ht="15">
      <c r="A882" s="125">
        <v>120</v>
      </c>
      <c r="B882" s="125">
        <v>17.06153121989627</v>
      </c>
      <c r="C882" s="125">
        <v>26.268044612792647</v>
      </c>
      <c r="D882" s="125">
        <v>31.63838789500028</v>
      </c>
      <c r="E882" s="125">
        <v>38.58009243837747</v>
      </c>
      <c r="F882" s="125">
        <v>53.8914968570095</v>
      </c>
      <c r="G882" s="125">
        <v>71.25581458284184</v>
      </c>
      <c r="H882" s="125">
        <v>92.10880900704367</v>
      </c>
      <c r="I882">
        <f t="shared" si="82"/>
        <v>11.184769117087669</v>
      </c>
      <c r="J882">
        <f t="shared" si="83"/>
        <v>10.56964218501803</v>
      </c>
    </row>
    <row r="883" spans="1:10" ht="15">
      <c r="A883" s="125">
        <v>119</v>
      </c>
      <c r="B883" s="125">
        <v>17.202769717429785</v>
      </c>
      <c r="C883" s="125">
        <v>26.481039830374403</v>
      </c>
      <c r="D883" s="125">
        <v>31.890791801845708</v>
      </c>
      <c r="E883" s="125">
        <v>38.88006965635236</v>
      </c>
      <c r="F883" s="125">
        <v>54.27981185864189</v>
      </c>
      <c r="G883" s="125">
        <v>71.71045669243144</v>
      </c>
      <c r="H883" s="125">
        <v>92.58787033070583</v>
      </c>
      <c r="I883">
        <f t="shared" si="82"/>
        <v>11.278155487168856</v>
      </c>
      <c r="J883">
        <f t="shared" si="83"/>
        <v>10.657953474888513</v>
      </c>
    </row>
    <row r="884" spans="1:10" ht="15">
      <c r="A884" s="125">
        <v>118</v>
      </c>
      <c r="B884" s="125">
        <v>17.346348095759527</v>
      </c>
      <c r="C884" s="125">
        <v>26.697454226574763</v>
      </c>
      <c r="D884" s="125">
        <v>32.14714832949279</v>
      </c>
      <c r="E884" s="125">
        <v>39.18456378210305</v>
      </c>
      <c r="F884" s="125">
        <v>54.67332971162801</v>
      </c>
      <c r="G884" s="125">
        <v>72.17014608570425</v>
      </c>
      <c r="H884" s="125">
        <v>93.07079105067204</v>
      </c>
      <c r="I884">
        <f t="shared" si="82"/>
        <v>11.37310926543244</v>
      </c>
      <c r="J884">
        <f t="shared" si="83"/>
        <v>10.74774854639416</v>
      </c>
    </row>
    <row r="885" spans="1:10" ht="15">
      <c r="A885" s="125">
        <v>117</v>
      </c>
      <c r="B885" s="125">
        <v>17.49232452511042</v>
      </c>
      <c r="C885" s="125">
        <v>26.91736921723004</v>
      </c>
      <c r="D885" s="125">
        <v>32.407548429781514</v>
      </c>
      <c r="E885" s="125">
        <v>39.49367321085224</v>
      </c>
      <c r="F885" s="125">
        <v>55.07214621631432</v>
      </c>
      <c r="G885" s="125">
        <v>72.63495223746354</v>
      </c>
      <c r="H885" s="125">
        <v>93.55760063134771</v>
      </c>
      <c r="I885">
        <f t="shared" si="82"/>
        <v>11.46967011345425</v>
      </c>
      <c r="J885">
        <f t="shared" si="83"/>
        <v>10.839064998364208</v>
      </c>
    </row>
    <row r="886" spans="1:10" ht="15">
      <c r="A886" s="125">
        <v>116</v>
      </c>
      <c r="B886" s="125">
        <v>17.64075910404211</v>
      </c>
      <c r="C886" s="125">
        <v>27.14086877032297</v>
      </c>
      <c r="D886" s="125">
        <v>32.67208577943693</v>
      </c>
      <c r="E886" s="125">
        <v>39.80749907461566</v>
      </c>
      <c r="F886" s="125">
        <v>55.476359256774494</v>
      </c>
      <c r="G886" s="125">
        <v>73.10494550418308</v>
      </c>
      <c r="H886" s="125">
        <v>94.04832845208855</v>
      </c>
      <c r="I886">
        <f t="shared" si="82"/>
        <v>11.567879037658475</v>
      </c>
      <c r="J886">
        <f t="shared" si="83"/>
        <v>10.931941706838659</v>
      </c>
    </row>
    <row r="887" spans="1:10" ht="15">
      <c r="A887" s="125">
        <v>115</v>
      </c>
      <c r="B887" s="125">
        <v>17.791713939326605</v>
      </c>
      <c r="C887" s="125">
        <v>27.368039504495005</v>
      </c>
      <c r="D887" s="125">
        <v>32.940856879217165</v>
      </c>
      <c r="E887" s="125">
        <v>40.126145332176506</v>
      </c>
      <c r="F887" s="125">
        <v>55.88606884676588</v>
      </c>
      <c r="G887" s="125">
        <v>73.5801971232586</v>
      </c>
      <c r="H887" s="125">
        <v>94.5430037922046</v>
      </c>
      <c r="I887">
        <f t="shared" si="82"/>
        <v>11.66777844660179</v>
      </c>
      <c r="J887">
        <f t="shared" si="83"/>
        <v>11.026418879591999</v>
      </c>
    </row>
    <row r="888" spans="1:10" ht="15">
      <c r="A888" s="125">
        <v>114</v>
      </c>
      <c r="B888" s="125">
        <v>17.945253229792787</v>
      </c>
      <c r="C888" s="125">
        <v>27.59897079203874</v>
      </c>
      <c r="D888" s="125">
        <v>33.213961157233996</v>
      </c>
      <c r="E888" s="125">
        <v>40.449718862336155</v>
      </c>
      <c r="F888" s="125">
        <v>56.30137717634982</v>
      </c>
      <c r="G888" s="125">
        <v>74.06077921135729</v>
      </c>
      <c r="H888" s="125">
        <v>95.04165581542036</v>
      </c>
      <c r="I888">
        <f t="shared" si="82"/>
        <v>11.76941221119977</v>
      </c>
      <c r="J888">
        <f t="shared" si="83"/>
        <v>11.12253811346489</v>
      </c>
    </row>
    <row r="889" spans="1:10" ht="15">
      <c r="A889" s="125">
        <v>113</v>
      </c>
      <c r="B889" s="125">
        <v>18.101443354367447</v>
      </c>
      <c r="C889" s="125">
        <v>27.833754866602554</v>
      </c>
      <c r="D889" s="125">
        <v>33.49150107664017</v>
      </c>
      <c r="E889" s="125">
        <v>40.77832956056341</v>
      </c>
      <c r="F889" s="125">
        <v>56.72238865914743</v>
      </c>
      <c r="G889" s="125">
        <v>74.54676476180556</v>
      </c>
      <c r="H889" s="125">
        <v>95.54431355378188</v>
      </c>
      <c r="I889">
        <f t="shared" si="82"/>
        <v>11.87282572807276</v>
      </c>
      <c r="J889">
        <f t="shared" si="83"/>
        <v>11.22034245467336</v>
      </c>
    </row>
    <row r="890" spans="1:10" ht="15">
      <c r="A890" s="125">
        <v>112</v>
      </c>
      <c r="B890" s="125">
        <v>18.260352964557384</v>
      </c>
      <c r="C890" s="125">
        <v>28.072486935852947</v>
      </c>
      <c r="D890" s="125">
        <v>33.773582247888086</v>
      </c>
      <c r="E890" s="125">
        <v>41.11209043916693</v>
      </c>
      <c r="F890" s="125">
        <v>57.14920998019825</v>
      </c>
      <c r="G890" s="125">
        <v>75.03822764095267</v>
      </c>
      <c r="H890" s="125">
        <v>96.0510058909998</v>
      </c>
      <c r="I890">
        <f t="shared" si="82"/>
        <v>11.97806598620058</v>
      </c>
      <c r="J890">
        <f t="shared" si="83"/>
        <v>11.319876462276863</v>
      </c>
    </row>
    <row r="891" spans="1:10" ht="15">
      <c r="A891" s="125">
        <v>111</v>
      </c>
      <c r="B891" s="125">
        <v>18.422053081633333</v>
      </c>
      <c r="C891" s="125">
        <v>28.315265299354493</v>
      </c>
      <c r="D891" s="125">
        <v>34.0603135457741</v>
      </c>
      <c r="E891" s="125">
        <v>41.45111773112108</v>
      </c>
      <c r="F891" s="125">
        <v>57.58195014438405</v>
      </c>
      <c r="G891" s="125">
        <v>75.53524258344467</v>
      </c>
      <c r="H891" s="125">
        <v>96.56176154521883</v>
      </c>
      <c r="I891">
        <f t="shared" si="82"/>
        <v>12.08518163708867</v>
      </c>
      <c r="J891">
        <f t="shared" si="83"/>
        <v>11.421186274999284</v>
      </c>
    </row>
    <row r="892" spans="1:10" ht="15">
      <c r="A892" s="125">
        <v>110</v>
      </c>
      <c r="B892" s="125">
        <v>18.586617198794226</v>
      </c>
      <c r="C892" s="125">
        <v>28.562191471941645</v>
      </c>
      <c r="D892" s="125">
        <v>34.351807231493474</v>
      </c>
      <c r="E892" s="125">
        <v>41.7955309976777</v>
      </c>
      <c r="F892" s="125">
        <v>58.02072052537483</v>
      </c>
      <c r="G892" s="125">
        <v>76.03788518634042</v>
      </c>
      <c r="H892" s="125">
        <v>97.076609051204</v>
      </c>
      <c r="I892">
        <f t="shared" si="82"/>
        <v>12.19422306866254</v>
      </c>
      <c r="J892">
        <f t="shared" si="83"/>
        <v>11.524319681610606</v>
      </c>
    </row>
    <row r="893" spans="1:10" ht="15">
      <c r="A893" s="125">
        <v>109</v>
      </c>
      <c r="B893" s="125">
        <v>18.754121388608713</v>
      </c>
      <c r="C893" s="125">
        <v>28.81337031287374</v>
      </c>
      <c r="D893" s="125">
        <v>34.648179079941954</v>
      </c>
      <c r="E893" s="125">
        <v>42.1454532399011</v>
      </c>
      <c r="F893" s="125">
        <v>58.465634915048625</v>
      </c>
      <c r="G893" s="125">
        <v>76.54623190199737</v>
      </c>
      <c r="H893" s="125">
        <v>97.5955767419349</v>
      </c>
      <c r="I893">
        <f t="shared" si="82"/>
        <v>12.305242483122692</v>
      </c>
      <c r="J893">
        <f t="shared" si="83"/>
        <v>11.629326195091716</v>
      </c>
    </row>
    <row r="894" spans="1:10" ht="15">
      <c r="A894" s="125">
        <v>108</v>
      </c>
      <c r="B894" s="125">
        <v>18.924644416051226</v>
      </c>
      <c r="C894" s="125">
        <v>29.06891016108024</v>
      </c>
      <c r="D894" s="125">
        <v>34.94954851251134</v>
      </c>
      <c r="E894" s="125">
        <v>42.50101101426647</v>
      </c>
      <c r="F894" s="125">
        <v>58.9168095733303</v>
      </c>
      <c r="G894" s="125">
        <v>77.06036002965365</v>
      </c>
      <c r="H894" s="125">
        <v>98.11869272959851</v>
      </c>
      <c r="I894">
        <f t="shared" si="82"/>
        <v>12.418293979008899</v>
      </c>
      <c r="J894">
        <f t="shared" si="83"/>
        <v>11.736257130820922</v>
      </c>
    </row>
    <row r="895" spans="1:10" ht="15">
      <c r="A895" s="125">
        <v>107</v>
      </c>
      <c r="B895" s="125">
        <v>19.098267857471857</v>
      </c>
      <c r="C895" s="125">
        <v>29.328922976822206</v>
      </c>
      <c r="D895" s="125">
        <v>35.25603873563927</v>
      </c>
      <c r="E895" s="125">
        <v>42.862334552466386</v>
      </c>
      <c r="F895" s="125">
        <v>59.374363278387385</v>
      </c>
      <c r="G895" s="125">
        <v>77.58034770562747</v>
      </c>
      <c r="H895" s="125">
        <v>98.6459848859724</v>
      </c>
      <c r="I895">
        <f t="shared" si="82"/>
        <v>12.533433637740563</v>
      </c>
      <c r="J895">
        <f t="shared" si="83"/>
        <v>11.845165689037875</v>
      </c>
    </row>
    <row r="896" spans="1:10" ht="15">
      <c r="A896" s="125">
        <v>106</v>
      </c>
      <c r="B896" s="125">
        <v>19.275076225861884</v>
      </c>
      <c r="C896" s="125">
        <v>29.59352449011469</v>
      </c>
      <c r="D896" s="125">
        <v>35.56777688538505</v>
      </c>
      <c r="E896" s="125">
        <v>43.2295578855725</v>
      </c>
      <c r="F896" s="125">
        <v>59.83841737711502</v>
      </c>
      <c r="G896" s="125">
        <v>78.106273892053</v>
      </c>
      <c r="H896" s="125">
        <v>99.17748082219093</v>
      </c>
      <c r="I896">
        <f t="shared" si="82"/>
        <v>12.650719614919351</v>
      </c>
      <c r="J896">
        <f t="shared" si="83"/>
        <v>11.956107041859408</v>
      </c>
    </row>
    <row r="897" spans="1:10" ht="15">
      <c r="A897" s="125">
        <v>105</v>
      </c>
      <c r="B897" s="125">
        <v>19.45515710280321</v>
      </c>
      <c r="C897" s="125">
        <v>29.8628343562751</v>
      </c>
      <c r="D897" s="125">
        <v>35.88489417831733</v>
      </c>
      <c r="E897" s="125">
        <v>43.60281897270362</v>
      </c>
      <c r="F897" s="125">
        <v>60.309095835832366</v>
      </c>
      <c r="G897" s="125">
        <v>78.63821836406811</v>
      </c>
      <c r="H897" s="125">
        <v>99.71320786788637</v>
      </c>
      <c r="I897">
        <f t="shared" si="82"/>
        <v>12.770212236701294</v>
      </c>
      <c r="J897">
        <f t="shared" si="83"/>
        <v>12.069138425141896</v>
      </c>
    </row>
    <row r="898" spans="1:10" ht="15">
      <c r="A898" s="125">
        <v>104</v>
      </c>
      <c r="B898" s="125">
        <v>19.6386012775158</v>
      </c>
      <c r="C898" s="125">
        <v>30.136976318984416</v>
      </c>
      <c r="D898" s="125">
        <v>36.20752606901325</v>
      </c>
      <c r="E898" s="125">
        <v>43.98225983435426</v>
      </c>
      <c r="F898" s="125">
        <v>60.786525291106024</v>
      </c>
      <c r="G898" s="125">
        <v>79.17626169536594</v>
      </c>
      <c r="H898" s="125">
        <v>100.25319304969811</v>
      </c>
      <c r="I898">
        <f t="shared" si="82"/>
        <v>12.891974101568291</v>
      </c>
      <c r="J898">
        <f t="shared" si="83"/>
        <v>12.184319235506813</v>
      </c>
    </row>
    <row r="899" spans="1:10" ht="15">
      <c r="A899" s="125">
        <v>103</v>
      </c>
      <c r="B899" s="125">
        <v>19.825502893447666</v>
      </c>
      <c r="C899" s="125">
        <v>30.41607838127065</v>
      </c>
      <c r="D899" s="125">
        <v>36.535812414482244</v>
      </c>
      <c r="E899" s="125">
        <v>44.36802669053995</v>
      </c>
      <c r="F899" s="125">
        <v>61.270835100605595</v>
      </c>
      <c r="G899" s="125">
        <v>79.72048524201878</v>
      </c>
      <c r="H899" s="125">
        <v>100.79746306914433</v>
      </c>
      <c r="I899">
        <f aca="true" t="shared" si="84" ref="I899:I962">2*(ATAN((23.5/2)/A899)*180/PI())</f>
        <v>13.016070187853572</v>
      </c>
      <c r="J899">
        <f aca="true" t="shared" si="85" ref="J899:J962">2*(ATAN((22.2/2)/A899)*180/PI())</f>
        <v>12.301711132869755</v>
      </c>
    </row>
    <row r="900" spans="1:10" ht="15">
      <c r="A900" s="125">
        <v>102</v>
      </c>
      <c r="B900" s="125">
        <v>20.015959602882685</v>
      </c>
      <c r="C900" s="125">
        <v>30.700272984848837</v>
      </c>
      <c r="D900" s="125">
        <v>36.86989764584401</v>
      </c>
      <c r="E900" s="125">
        <v>44.76027010391915</v>
      </c>
      <c r="F900" s="125">
        <v>61.76215739388723</v>
      </c>
      <c r="G900" s="125">
        <v>80.27097112447893</v>
      </c>
      <c r="H900" s="125">
        <v>101.3460442798506</v>
      </c>
      <c r="I900">
        <f t="shared" si="84"/>
        <v>13.142567967402485</v>
      </c>
      <c r="J900">
        <f t="shared" si="85"/>
        <v>12.421378148839098</v>
      </c>
    </row>
    <row r="901" spans="1:10" ht="15">
      <c r="A901" s="125">
        <v>101</v>
      </c>
      <c r="B901" s="125">
        <v>20.210072730075908</v>
      </c>
      <c r="C901" s="125">
        <v>30.989697198277256</v>
      </c>
      <c r="D901" s="125">
        <v>37.209930947604626</v>
      </c>
      <c r="E901" s="125">
        <v>45.15914512805261</v>
      </c>
      <c r="F901" s="125">
        <v>62.26062712298994</v>
      </c>
      <c r="G901" s="125">
        <v>80.82780220765827</v>
      </c>
      <c r="H901" s="125">
        <v>101.8989626641297</v>
      </c>
      <c r="I901">
        <f t="shared" si="84"/>
        <v>13.271537525778882</v>
      </c>
      <c r="J901">
        <f t="shared" si="85"/>
        <v>12.543386801378357</v>
      </c>
    </row>
    <row r="902" spans="1:10" ht="15">
      <c r="A902" s="125">
        <v>100</v>
      </c>
      <c r="B902" s="125">
        <v>20.407947443463367</v>
      </c>
      <c r="C902" s="125">
        <v>31.28449291441746</v>
      </c>
      <c r="D902" s="125">
        <v>37.55606644489109</v>
      </c>
      <c r="E902" s="125">
        <v>45.56481146096337</v>
      </c>
      <c r="F902" s="125">
        <v>62.76638211271806</v>
      </c>
      <c r="G902" s="125">
        <v>81.39106207898404</v>
      </c>
      <c r="H902" s="125">
        <v>102.4562438089094</v>
      </c>
      <c r="I902">
        <f t="shared" si="84"/>
        <v>13.403051689458966</v>
      </c>
      <c r="J902">
        <f t="shared" si="85"/>
        <v>12.667806216156775</v>
      </c>
    </row>
    <row r="903" spans="1:10" ht="15">
      <c r="A903" s="125">
        <v>99</v>
      </c>
      <c r="B903" s="125">
        <v>20.609692937532067</v>
      </c>
      <c r="C903" s="125">
        <v>31.584807057714574</v>
      </c>
      <c r="D903" s="125">
        <v>37.908463399022345</v>
      </c>
      <c r="E903" s="125">
        <v>45.97743360416128</v>
      </c>
      <c r="F903" s="125">
        <v>63.27956311047104</v>
      </c>
      <c r="G903" s="125">
        <v>81.96083502432506</v>
      </c>
      <c r="H903" s="125">
        <v>103.01791288100512</v>
      </c>
      <c r="I903">
        <f t="shared" si="84"/>
        <v>13.537186160488645</v>
      </c>
      <c r="J903">
        <f t="shared" si="85"/>
        <v>12.794708255045592</v>
      </c>
    </row>
    <row r="904" spans="1:10" ht="15">
      <c r="A904" s="125">
        <v>98</v>
      </c>
      <c r="B904" s="125">
        <v>20.81542262498012</v>
      </c>
      <c r="C904" s="125">
        <v>31.890791801845708</v>
      </c>
      <c r="D904" s="125">
        <v>38.26728641181095</v>
      </c>
      <c r="E904" s="125">
        <v>46.39718102729636</v>
      </c>
      <c r="F904" s="125">
        <v>63.80031383546743</v>
      </c>
      <c r="G904" s="125">
        <v>82.5372060016791</v>
      </c>
      <c r="H904" s="125">
        <v>103.58399460173541</v>
      </c>
      <c r="I904">
        <f t="shared" si="84"/>
        <v>13.674019659117665</v>
      </c>
      <c r="J904">
        <f t="shared" si="85"/>
        <v>12.924167652253605</v>
      </c>
    </row>
    <row r="905" spans="1:10" ht="15">
      <c r="A905" s="125">
        <v>97</v>
      </c>
      <c r="B905" s="125">
        <v>21.0252543398427</v>
      </c>
      <c r="C905" s="125">
        <v>32.20260479831685</v>
      </c>
      <c r="D905" s="125">
        <v>38.6327056390083</v>
      </c>
      <c r="E905" s="125">
        <v>46.82422833860535</v>
      </c>
      <c r="F905" s="125">
        <v>64.3287810271971</v>
      </c>
      <c r="G905" s="125">
        <v>83.12026061250795</v>
      </c>
      <c r="H905" s="125">
        <v>104.15451322087762</v>
      </c>
      <c r="I905">
        <f t="shared" si="84"/>
        <v>13.813634074964398</v>
      </c>
      <c r="J905">
        <f t="shared" si="85"/>
        <v>13.056262158634508</v>
      </c>
    </row>
    <row r="906" spans="1:10" ht="15">
      <c r="A906" s="125">
        <v>96</v>
      </c>
      <c r="B906" s="125">
        <v>21.23931055231027</v>
      </c>
      <c r="C906" s="125">
        <v>32.52040941662392</v>
      </c>
      <c r="D906" s="125">
        <v>39.00489701332442</v>
      </c>
      <c r="E906" s="125">
        <v>47.25875546131363</v>
      </c>
      <c r="F906" s="125">
        <v>64.86511449291869</v>
      </c>
      <c r="G906" s="125">
        <v>83.71008507060397</v>
      </c>
      <c r="H906" s="125">
        <v>104.72949248996531</v>
      </c>
      <c r="I906">
        <f t="shared" si="84"/>
        <v>13.95611462730911</v>
      </c>
      <c r="J906">
        <f t="shared" si="85"/>
        <v>13.191072694741429</v>
      </c>
    </row>
    <row r="907" spans="1:10" ht="15">
      <c r="A907" s="125">
        <v>95</v>
      </c>
      <c r="B907" s="125">
        <v>21.4577185960201</v>
      </c>
      <c r="C907" s="125">
        <v>32.84437499663057</v>
      </c>
      <c r="D907" s="125">
        <v>39.38404247747304</v>
      </c>
      <c r="E907" s="125">
        <v>47.70094781615385</v>
      </c>
      <c r="F907" s="125">
        <v>65.40946715400368</v>
      </c>
      <c r="G907" s="125">
        <v>84.30676616836779</v>
      </c>
      <c r="H907" s="125">
        <v>105.3089556349277</v>
      </c>
      <c r="I907">
        <f t="shared" si="84"/>
        <v>14.101550035161884</v>
      </c>
      <c r="J907">
        <f t="shared" si="85"/>
        <v>13.328683513250345</v>
      </c>
    </row>
    <row r="908" spans="1:10" ht="15">
      <c r="A908" s="125">
        <v>94</v>
      </c>
      <c r="B908" s="125">
        <v>21.680610908661123</v>
      </c>
      <c r="C908" s="125">
        <v>33.17467711385483</v>
      </c>
      <c r="D908" s="125">
        <v>39.77033022771088</v>
      </c>
      <c r="E908" s="125">
        <v>48.150996510157654</v>
      </c>
      <c r="F908" s="125">
        <v>65.96199509091096</v>
      </c>
      <c r="G908" s="125">
        <v>84.9103912403738</v>
      </c>
      <c r="H908" s="125">
        <v>105.89292532807241</v>
      </c>
      <c r="I908">
        <f t="shared" si="84"/>
        <v>14.250032697803595</v>
      </c>
      <c r="J908">
        <f t="shared" si="85"/>
        <v>13.469182371425054</v>
      </c>
    </row>
    <row r="909" spans="1:10" ht="15">
      <c r="A909" s="125">
        <v>93</v>
      </c>
      <c r="B909" s="125">
        <v>21.90812528679667</v>
      </c>
      <c r="C909" s="125">
        <v>33.51149785839796</v>
      </c>
      <c r="D909" s="125">
        <v>40.16395496836151</v>
      </c>
      <c r="E909" s="125">
        <v>48.60909853187344</v>
      </c>
      <c r="F909" s="125">
        <v>66.52285758655533</v>
      </c>
      <c r="G909" s="125">
        <v>85.52104812409623</v>
      </c>
      <c r="H909" s="125">
        <v>106.48142365941582</v>
      </c>
      <c r="I909">
        <f t="shared" si="84"/>
        <v>14.401658886555829</v>
      </c>
      <c r="J909">
        <f t="shared" si="85"/>
        <v>13.612660714351652</v>
      </c>
    </row>
    <row r="910" spans="1:10" ht="15">
      <c r="A910" s="125">
        <v>92</v>
      </c>
      <c r="B910" s="125">
        <v>22.140405155878724</v>
      </c>
      <c r="C910" s="125">
        <v>33.855026128294085</v>
      </c>
      <c r="D910" s="125">
        <v>40.56511817783321</v>
      </c>
      <c r="E910" s="125">
        <v>49.075456953155594</v>
      </c>
      <c r="F910" s="125">
        <v>67.09221716781556</v>
      </c>
      <c r="G910" s="125">
        <v>86.138825117666</v>
      </c>
      <c r="H910" s="125">
        <v>107.07447210736538</v>
      </c>
      <c r="I910">
        <f t="shared" si="84"/>
        <v>14.556528948598089</v>
      </c>
      <c r="J910">
        <f t="shared" si="85"/>
        <v>13.759213869731182</v>
      </c>
    </row>
    <row r="911" spans="1:10" ht="15">
      <c r="A911" s="125">
        <v>91</v>
      </c>
      <c r="B911" s="125">
        <v>22.3775998565036</v>
      </c>
      <c r="C911" s="125">
        <v>34.20545793810476</v>
      </c>
      <c r="D911" s="125">
        <v>40.9740283866614</v>
      </c>
      <c r="E911" s="125">
        <v>49.55028113766383</v>
      </c>
      <c r="F911" s="125">
        <v>67.6702396449028</v>
      </c>
      <c r="G911" s="125">
        <v>86.7638109345251</v>
      </c>
      <c r="H911" s="125">
        <v>107.67209150876037</v>
      </c>
      <c r="I911">
        <f t="shared" si="84"/>
        <v>14.714747523719165</v>
      </c>
      <c r="J911">
        <f t="shared" si="85"/>
        <v>13.90894125508544</v>
      </c>
    </row>
    <row r="912" spans="1:10" ht="15">
      <c r="A912" s="125">
        <v>90</v>
      </c>
      <c r="B912" s="125">
        <v>22.61986494804043</v>
      </c>
      <c r="C912" s="125">
        <v>34.56299674363329</v>
      </c>
      <c r="D912" s="125">
        <v>41.39090146812655</v>
      </c>
      <c r="E912" s="125">
        <v>50.033786956200046</v>
      </c>
      <c r="F912" s="125">
        <v>68.25709414829034</v>
      </c>
      <c r="G912" s="125">
        <v>87.39609465484226</v>
      </c>
      <c r="H912" s="125">
        <v>108.2743020282774</v>
      </c>
      <c r="I912">
        <f t="shared" si="84"/>
        <v>14.87642377496436</v>
      </c>
      <c r="J912">
        <f t="shared" si="85"/>
        <v>14.061946598303512</v>
      </c>
    </row>
    <row r="913" spans="1:10" ht="15">
      <c r="A913" s="125">
        <v>89</v>
      </c>
      <c r="B913" s="125">
        <v>22.867362530853345</v>
      </c>
      <c r="C913" s="125">
        <v>34.927853783685684</v>
      </c>
      <c r="D913" s="125">
        <v>41.81596094201932</v>
      </c>
      <c r="E913" s="125">
        <v>50.52619700899823</v>
      </c>
      <c r="F913" s="125">
        <v>68.85295316287817</v>
      </c>
      <c r="G913" s="125">
        <v>88.0357656735516</v>
      </c>
      <c r="H913" s="125">
        <v>108.881123127211</v>
      </c>
      <c r="I913">
        <f t="shared" si="84"/>
        <v>15.04167163422248</v>
      </c>
      <c r="J913">
        <f t="shared" si="85"/>
        <v>14.218338172536257</v>
      </c>
    </row>
    <row r="914" spans="1:10" ht="15">
      <c r="A914" s="125">
        <v>88</v>
      </c>
      <c r="B914" s="125">
        <v>23.12026158843553</v>
      </c>
      <c r="C914" s="125">
        <v>35.30024843986024</v>
      </c>
      <c r="D914" s="125">
        <v>42.24943829214498</v>
      </c>
      <c r="E914" s="125">
        <v>51.02774085506849</v>
      </c>
      <c r="F914" s="125">
        <v>69.45799255904186</v>
      </c>
      <c r="G914" s="125">
        <v>88.6829136448728</v>
      </c>
      <c r="H914" s="125">
        <v>109.4925735316394</v>
      </c>
      <c r="I914">
        <f t="shared" si="84"/>
        <v>15.210610063886193</v>
      </c>
      <c r="J914">
        <f t="shared" si="85"/>
        <v>14.378229046533235</v>
      </c>
    </row>
    <row r="915" spans="1:10" ht="15">
      <c r="A915" s="125">
        <v>87</v>
      </c>
      <c r="B915" s="125">
        <v>23.37873835087838</v>
      </c>
      <c r="C915" s="125">
        <v>35.68040861540702</v>
      </c>
      <c r="D915" s="125">
        <v>42.691573298179534</v>
      </c>
      <c r="E915" s="125">
        <v>51.538655248677436</v>
      </c>
      <c r="F915" s="125">
        <v>70.07239162018564</v>
      </c>
      <c r="G915" s="125">
        <v>89.33762842316924</v>
      </c>
      <c r="H915" s="125">
        <v>110.10867119998868</v>
      </c>
      <c r="I915">
        <f t="shared" si="84"/>
        <v>15.38336333581836</v>
      </c>
      <c r="J915">
        <f t="shared" si="85"/>
        <v>14.541737351612536</v>
      </c>
    </row>
    <row r="916" spans="1:10" ht="15">
      <c r="A916" s="125">
        <v>86</v>
      </c>
      <c r="B916" s="125">
        <v>23.642976681214513</v>
      </c>
      <c r="C916" s="125">
        <v>36.068571134259734</v>
      </c>
      <c r="D916" s="125">
        <v>43.1426143825092</v>
      </c>
      <c r="E916" s="125">
        <v>52.0591843830269</v>
      </c>
      <c r="F916" s="125">
        <v>70.6963330663915</v>
      </c>
      <c r="G916" s="125">
        <v>90</v>
      </c>
      <c r="H916" s="125">
        <v>110.7294332900079</v>
      </c>
      <c r="I916">
        <f t="shared" si="84"/>
        <v>15.560061328965132</v>
      </c>
      <c r="J916">
        <f t="shared" si="85"/>
        <v>14.708986566559151</v>
      </c>
    </row>
    <row r="917" spans="1:10" ht="15">
      <c r="A917" s="125">
        <v>85</v>
      </c>
      <c r="B917" s="125">
        <v>23.913168486298265</v>
      </c>
      <c r="C917" s="125">
        <v>36.46498216140763</v>
      </c>
      <c r="D917" s="125">
        <v>43.60281897270362</v>
      </c>
      <c r="E917" s="125">
        <v>52.58958014116771</v>
      </c>
      <c r="F917" s="125">
        <v>71.33000307372352</v>
      </c>
      <c r="G917" s="125">
        <v>90.67011843721825</v>
      </c>
      <c r="H917" s="125">
        <v>111.3548761251727</v>
      </c>
      <c r="I917">
        <f t="shared" si="84"/>
        <v>15.740839847075822</v>
      </c>
      <c r="J917">
        <f t="shared" si="85"/>
        <v>14.880105821863687</v>
      </c>
    </row>
    <row r="918" spans="1:10" ht="15">
      <c r="A918" s="125">
        <v>84</v>
      </c>
      <c r="B918" s="125">
        <v>24.18951415402421</v>
      </c>
      <c r="C918" s="125">
        <v>36.86989764584401</v>
      </c>
      <c r="D918" s="125">
        <v>44.0724538802909</v>
      </c>
      <c r="E918" s="125">
        <v>53.130102354155994</v>
      </c>
      <c r="F918" s="125">
        <v>71.97359128871454</v>
      </c>
      <c r="G918" s="125">
        <v>91.348073795969</v>
      </c>
      <c r="H918" s="125">
        <v>111.9850151605355</v>
      </c>
      <c r="I918">
        <f t="shared" si="84"/>
        <v>15.92584095812075</v>
      </c>
      <c r="J918">
        <f t="shared" si="85"/>
        <v>15.055230224840578</v>
      </c>
    </row>
    <row r="919" spans="1:10" ht="15">
      <c r="A919" s="125">
        <v>83</v>
      </c>
      <c r="B919" s="125">
        <v>24.47222301883267</v>
      </c>
      <c r="C919" s="125">
        <v>37.28358378739866</v>
      </c>
      <c r="D919" s="125">
        <v>44.55179569651794</v>
      </c>
      <c r="E919" s="125">
        <v>53.681019066426465</v>
      </c>
      <c r="F919" s="125">
        <v>72.62729083752669</v>
      </c>
      <c r="G919" s="125">
        <v>92.03395606143835</v>
      </c>
      <c r="H919" s="125">
        <v>112.61986494804042</v>
      </c>
      <c r="I919">
        <f t="shared" si="84"/>
        <v>16.11521335714257</v>
      </c>
      <c r="J919">
        <f t="shared" si="85"/>
        <v>15.234501207305756</v>
      </c>
    </row>
    <row r="920" spans="1:10" ht="15">
      <c r="A920" s="125">
        <v>82</v>
      </c>
      <c r="B920" s="125">
        <v>24.761513857614347</v>
      </c>
      <c r="C920" s="125">
        <v>37.70631752883823</v>
      </c>
      <c r="D920" s="125">
        <v>45.04113120579377</v>
      </c>
      <c r="E920" s="125">
        <v>54.242606808317326</v>
      </c>
      <c r="F920" s="125">
        <v>73.29129832924065</v>
      </c>
      <c r="G920" s="125">
        <v>92.72785506320584</v>
      </c>
      <c r="H920" s="125">
        <v>113.2594391013278</v>
      </c>
      <c r="I920">
        <f t="shared" si="84"/>
        <v>16.309112754435784</v>
      </c>
      <c r="J920">
        <f t="shared" si="85"/>
        <v>15.418066897648838</v>
      </c>
    </row>
    <row r="921" spans="1:10" ht="15">
      <c r="A921" s="125">
        <v>81</v>
      </c>
      <c r="B921" s="125">
        <v>25.057615418303023</v>
      </c>
      <c r="C921" s="125">
        <v>38.13838707469624</v>
      </c>
      <c r="D921" s="125">
        <v>45.54075781752442</v>
      </c>
      <c r="E921" s="125">
        <v>54.8151508756368</v>
      </c>
      <c r="F921" s="125">
        <v>73.96581385268934</v>
      </c>
      <c r="G921" s="125">
        <v>93.4298603910531</v>
      </c>
      <c r="H921" s="125">
        <v>113.9037502600496</v>
      </c>
      <c r="I921">
        <f t="shared" si="84"/>
        <v>16.507702291124875</v>
      </c>
      <c r="J921">
        <f t="shared" si="85"/>
        <v>15.606082519306197</v>
      </c>
    </row>
    <row r="922" spans="1:10" ht="15">
      <c r="A922" s="125">
        <v>80</v>
      </c>
      <c r="B922" s="125">
        <v>25.360766983639635</v>
      </c>
      <c r="C922" s="125">
        <v>38.58009243837747</v>
      </c>
      <c r="D922" s="125">
        <v>46.05098401705606</v>
      </c>
      <c r="E922" s="125">
        <v>55.398945616110005</v>
      </c>
      <c r="F922" s="125">
        <v>74.65104096621214</v>
      </c>
      <c r="G922" s="125">
        <v>94.1400613060822</v>
      </c>
      <c r="H922" s="125">
        <v>114.55281005372467</v>
      </c>
      <c r="I922">
        <f t="shared" si="84"/>
        <v>16.71115298440536</v>
      </c>
      <c r="J922">
        <f t="shared" si="85"/>
        <v>15.798710817830804</v>
      </c>
    </row>
    <row r="923" spans="1:10" ht="15">
      <c r="A923" s="125">
        <v>79</v>
      </c>
      <c r="B923" s="125">
        <v>25.671218972802883</v>
      </c>
      <c r="C923" s="125">
        <v>39.0317460191654</v>
      </c>
      <c r="D923" s="125">
        <v>46.57212983644713</v>
      </c>
      <c r="E923" s="125">
        <v>55.99429472248527</v>
      </c>
      <c r="F923" s="125">
        <v>75.3471866796609</v>
      </c>
      <c r="G923" s="125">
        <v>94.85854664699993</v>
      </c>
      <c r="H923" s="125">
        <v>115.20662906516162</v>
      </c>
      <c r="I923">
        <f t="shared" si="84"/>
        <v>16.91964420492674</v>
      </c>
      <c r="J923">
        <f t="shared" si="85"/>
        <v>15.996122518964127</v>
      </c>
    </row>
    <row r="924" spans="1:10" ht="15">
      <c r="A924" s="125">
        <v>78</v>
      </c>
      <c r="B924" s="125">
        <v>25.989233583833002</v>
      </c>
      <c r="C924" s="125">
        <v>39.49367321085224</v>
      </c>
      <c r="D924" s="125">
        <v>47.10452734578931</v>
      </c>
      <c r="E924" s="125">
        <v>56.60151153201276</v>
      </c>
      <c r="F924" s="125">
        <v>76.05446142794709</v>
      </c>
      <c r="G924" s="125">
        <v>95.58540473142656</v>
      </c>
      <c r="H924" s="125">
        <v>115.865216793479</v>
      </c>
      <c r="I924">
        <f t="shared" si="84"/>
        <v>17.133364189033642</v>
      </c>
      <c r="J924">
        <f t="shared" si="85"/>
        <v>16.19849682034775</v>
      </c>
    </row>
    <row r="925" spans="1:10" ht="15">
      <c r="A925" s="125">
        <v>77</v>
      </c>
      <c r="B925" s="125">
        <v>26.315085480029623</v>
      </c>
      <c r="C925" s="125">
        <v>39.96621304379996</v>
      </c>
      <c r="D925" s="125">
        <v>47.64852116579084</v>
      </c>
      <c r="E925" s="125">
        <v>57.22091933193044</v>
      </c>
      <c r="F925" s="125">
        <v>76.7730790353705</v>
      </c>
      <c r="G925" s="125">
        <v>96.32072325209134</v>
      </c>
      <c r="H925" s="125">
        <v>116.52858161676</v>
      </c>
      <c r="I925">
        <f t="shared" si="84"/>
        <v>17.352510588844538</v>
      </c>
      <c r="J925">
        <f t="shared" si="85"/>
        <v>16.406021919769717</v>
      </c>
    </row>
    <row r="926" spans="1:10" ht="15">
      <c r="A926" s="125">
        <v>76</v>
      </c>
      <c r="B926" s="125">
        <v>26.64906252378157</v>
      </c>
      <c r="C926" s="125">
        <v>40.449718862336155</v>
      </c>
      <c r="D926" s="125">
        <v>48.20446900232227</v>
      </c>
      <c r="E926" s="125">
        <v>57.85285167050722</v>
      </c>
      <c r="F926" s="125">
        <v>77.50325666992356</v>
      </c>
      <c r="G926" s="125">
        <v>97.06458916778178</v>
      </c>
      <c r="H926" s="125">
        <v>117.19673075437339</v>
      </c>
      <c r="I926">
        <f t="shared" si="84"/>
        <v>17.577291063439162</v>
      </c>
      <c r="J926">
        <f t="shared" si="85"/>
        <v>16.618895583126523</v>
      </c>
    </row>
    <row r="927" spans="1:10" ht="15">
      <c r="A927" s="125">
        <v>75</v>
      </c>
      <c r="B927" s="125">
        <v>26.991466561591626</v>
      </c>
      <c r="C927" s="125">
        <v>40.94455903948385</v>
      </c>
      <c r="D927" s="125">
        <v>48.772742203602775</v>
      </c>
      <c r="E927" s="125">
        <v>58.497652673093945</v>
      </c>
      <c r="F927" s="125">
        <v>78.24521478671376</v>
      </c>
      <c r="G927" s="125">
        <v>97.81708858891892</v>
      </c>
      <c r="H927" s="125">
        <v>117.86967022900271</v>
      </c>
      <c r="I927">
        <f t="shared" si="84"/>
        <v>17.807923914749832</v>
      </c>
      <c r="J927">
        <f t="shared" si="85"/>
        <v>16.8373257555993</v>
      </c>
    </row>
    <row r="928" spans="1:10" ht="15">
      <c r="A928" s="125">
        <v>74</v>
      </c>
      <c r="B928" s="125">
        <v>27.342614264391667</v>
      </c>
      <c r="C928" s="125">
        <v>41.45111773112108</v>
      </c>
      <c r="D928" s="125">
        <v>49.35372634067412</v>
      </c>
      <c r="E928" s="125">
        <v>59.155677362522646</v>
      </c>
      <c r="F928" s="125">
        <v>78.99917705959618</v>
      </c>
      <c r="G928" s="125">
        <v>98.578306657638</v>
      </c>
      <c r="H928" s="125">
        <v>118.5474048284228</v>
      </c>
      <c r="I928">
        <f t="shared" si="84"/>
        <v>18.04463877211171</v>
      </c>
      <c r="J928">
        <f t="shared" si="85"/>
        <v>17.061531219896267</v>
      </c>
    </row>
    <row r="929" spans="1:10" ht="15">
      <c r="A929" s="125">
        <v>73</v>
      </c>
      <c r="B929" s="125">
        <v>27.70283802760998</v>
      </c>
      <c r="C929" s="125">
        <v>41.96979567176437</v>
      </c>
      <c r="D929" s="125">
        <v>49.9478218117668</v>
      </c>
      <c r="E929" s="125">
        <v>59.827291983069756</v>
      </c>
      <c r="F929" s="125">
        <v>79.7653703000547</v>
      </c>
      <c r="G929" s="125">
        <v>99.34832742226155</v>
      </c>
      <c r="H929" s="125">
        <v>119.22993806706849</v>
      </c>
      <c r="I929">
        <f t="shared" si="84"/>
        <v>18.287677329828167</v>
      </c>
      <c r="J929">
        <f t="shared" si="85"/>
        <v>17.29174230580736</v>
      </c>
    </row>
    <row r="930" spans="1:10" ht="15">
      <c r="A930" s="125">
        <v>72</v>
      </c>
      <c r="B930" s="125">
        <v>28.072486935852947</v>
      </c>
      <c r="C930" s="125">
        <v>42.50101101426647</v>
      </c>
      <c r="D930" s="125">
        <v>50.5554444711059</v>
      </c>
      <c r="E930" s="125">
        <v>60.512874327058526</v>
      </c>
      <c r="F930" s="125">
        <v>80.54402436231561</v>
      </c>
      <c r="G930" s="125">
        <v>100.1272337060602</v>
      </c>
      <c r="H930" s="125">
        <v>119.91727214744179</v>
      </c>
      <c r="I930">
        <f t="shared" si="84"/>
        <v>18.537294142553264</v>
      </c>
      <c r="J930">
        <f t="shared" si="85"/>
        <v>17.528201655755986</v>
      </c>
    </row>
    <row r="931" spans="1:10" ht="15">
      <c r="A931" s="125">
        <v>71</v>
      </c>
      <c r="B931" s="125">
        <v>28.45192779750359</v>
      </c>
      <c r="C931" s="125">
        <v>43.045200215814155</v>
      </c>
      <c r="D931" s="125">
        <v>51.17702628263284</v>
      </c>
      <c r="E931" s="125">
        <v>61.21281406301897</v>
      </c>
      <c r="F931" s="125">
        <v>81.33537203362292</v>
      </c>
      <c r="G931" s="125">
        <v>100.91510697020921</v>
      </c>
      <c r="H931" s="125">
        <v>120.60940792140579</v>
      </c>
      <c r="I931">
        <f t="shared" si="84"/>
        <v>18.79375748379199</v>
      </c>
      <c r="J931">
        <f t="shared" si="85"/>
        <v>17.771165051523337</v>
      </c>
    </row>
    <row r="932" spans="1:10" ht="15">
      <c r="A932" s="125">
        <v>70</v>
      </c>
      <c r="B932" s="125">
        <v>28.841546255021964</v>
      </c>
      <c r="C932" s="125">
        <v>43.60281897270362</v>
      </c>
      <c r="D932" s="125">
        <v>51.81301599902878</v>
      </c>
      <c r="E932" s="125">
        <v>61.92751306414704</v>
      </c>
      <c r="F932" s="125">
        <v>82.13964890854905</v>
      </c>
      <c r="G932" s="125">
        <v>101.7120271708579</v>
      </c>
      <c r="H932" s="125">
        <v>121.30634485141918</v>
      </c>
      <c r="I932">
        <f t="shared" si="84"/>
        <v>19.057350273374094</v>
      </c>
      <c r="J932">
        <f t="shared" si="85"/>
        <v>18.020902307869026</v>
      </c>
    </row>
    <row r="933" spans="1:10" ht="15">
      <c r="A933" s="125">
        <v>69</v>
      </c>
      <c r="B933" s="125">
        <v>29.2417479772633</v>
      </c>
      <c r="C933" s="125">
        <v>44.1743432064567</v>
      </c>
      <c r="D933" s="125">
        <v>52.46387986631325</v>
      </c>
      <c r="E933" s="125">
        <v>62.65738573560834</v>
      </c>
      <c r="F933" s="125">
        <v>82.95709324615554</v>
      </c>
      <c r="G933" s="125">
        <v>102.51807261024449</v>
      </c>
      <c r="H933" s="125">
        <v>122.00808097176319</v>
      </c>
      <c r="I933">
        <f t="shared" si="84"/>
        <v>19.32837108037971</v>
      </c>
      <c r="J933">
        <f t="shared" si="85"/>
        <v>18.27769823938535</v>
      </c>
    </row>
    <row r="934" spans="1:10" ht="15">
      <c r="A934" s="125">
        <v>68</v>
      </c>
      <c r="B934" s="125">
        <v>29.652959940711327</v>
      </c>
      <c r="C934" s="125">
        <v>44.76027010391915</v>
      </c>
      <c r="D934" s="125">
        <v>53.130102354155994</v>
      </c>
      <c r="E934" s="125">
        <v>63.40285933901144</v>
      </c>
      <c r="F934" s="125">
        <v>83.78794580876713</v>
      </c>
      <c r="G934" s="125">
        <v>103.33331978180271</v>
      </c>
      <c r="H934" s="125">
        <v>122.71461284982121</v>
      </c>
      <c r="I934">
        <f t="shared" si="84"/>
        <v>19.607135208690085</v>
      </c>
      <c r="J934">
        <f t="shared" si="85"/>
        <v>18.541853707610567</v>
      </c>
    </row>
    <row r="935" spans="1:10" ht="15">
      <c r="A935" s="125">
        <v>67</v>
      </c>
      <c r="B935" s="125">
        <v>30.0756318071645</v>
      </c>
      <c r="C935" s="125">
        <v>45.36111921404985</v>
      </c>
      <c r="D935" s="125">
        <v>53.81218691187369</v>
      </c>
      <c r="E935" s="125">
        <v>64.1643743121321</v>
      </c>
      <c r="F935" s="125">
        <v>84.63244968106203</v>
      </c>
      <c r="G935" s="125">
        <v>104.1578432092245</v>
      </c>
      <c r="H935" s="125">
        <v>123.42593554746858</v>
      </c>
      <c r="I935">
        <f t="shared" si="84"/>
        <v>19.89397587311697</v>
      </c>
      <c r="J935">
        <f t="shared" si="85"/>
        <v>18.813686756198255</v>
      </c>
    </row>
    <row r="936" spans="1:10" ht="15">
      <c r="A936" s="125">
        <v>66</v>
      </c>
      <c r="B936" s="125">
        <v>30.51023740611555</v>
      </c>
      <c r="C936" s="125">
        <v>45.97743360416128</v>
      </c>
      <c r="D936" s="125">
        <v>54.51065674988614</v>
      </c>
      <c r="E936" s="125">
        <v>64.94238458169698</v>
      </c>
      <c r="F936" s="125">
        <v>85.49085006812994</v>
      </c>
      <c r="G936" s="125">
        <v>104.9917152794597</v>
      </c>
      <c r="H936" s="125">
        <v>124.14204258263818</v>
      </c>
      <c r="I936">
        <f t="shared" si="84"/>
        <v>20.189245474938804</v>
      </c>
      <c r="J936">
        <f t="shared" si="85"/>
        <v>19.093533842807684</v>
      </c>
    </row>
    <row r="937" spans="1:10" ht="15">
      <c r="A937" s="125">
        <v>65</v>
      </c>
      <c r="B937" s="125">
        <v>30.95727633083672</v>
      </c>
      <c r="C937" s="125">
        <v>46.60978107840622</v>
      </c>
      <c r="D937" s="125">
        <v>55.22605564616896</v>
      </c>
      <c r="E937" s="125">
        <v>65.73735786673501</v>
      </c>
      <c r="F937" s="125">
        <v>86.36339407109634</v>
      </c>
      <c r="G937" s="125">
        <v>105.83500606965669</v>
      </c>
      <c r="H937" s="125">
        <v>124.8629258911236</v>
      </c>
      <c r="I937">
        <f t="shared" si="84"/>
        <v>20.493316986655163</v>
      </c>
      <c r="J937">
        <f t="shared" si="85"/>
        <v>19.381751177355742</v>
      </c>
    </row>
    <row r="938" spans="1:10" ht="15">
      <c r="A938" s="125">
        <v>64</v>
      </c>
      <c r="B938" s="125">
        <v>31.417275658031492</v>
      </c>
      <c r="C938" s="125">
        <v>47.25875546131363</v>
      </c>
      <c r="D938" s="125">
        <v>55.95894877696029</v>
      </c>
      <c r="E938" s="125">
        <v>66.54977596966985</v>
      </c>
      <c r="F938" s="125">
        <v>87.2503304388612</v>
      </c>
      <c r="G938" s="125">
        <v>106.68778316806619</v>
      </c>
      <c r="H938" s="125">
        <v>125.58857578869168</v>
      </c>
      <c r="I938">
        <f t="shared" si="84"/>
        <v>20.806585456876544</v>
      </c>
      <c r="J938">
        <f t="shared" si="85"/>
        <v>19.678716177371165</v>
      </c>
    </row>
    <row r="939" spans="1:10" ht="15">
      <c r="A939" s="125">
        <v>63</v>
      </c>
      <c r="B939" s="125">
        <v>31.890791801845708</v>
      </c>
      <c r="C939" s="125">
        <v>47.92497794915636</v>
      </c>
      <c r="D939" s="125">
        <v>56.7099235706481</v>
      </c>
      <c r="E939" s="125">
        <v>67.38013505195956</v>
      </c>
      <c r="F939" s="125">
        <v>88.15190929445457</v>
      </c>
      <c r="G939" s="125">
        <v>107.5501114889594</v>
      </c>
      <c r="H939" s="125">
        <v>126.31898093357358</v>
      </c>
      <c r="I939">
        <f t="shared" si="84"/>
        <v>21.12946964751235</v>
      </c>
      <c r="J939">
        <f t="shared" si="85"/>
        <v>19.984829052432488</v>
      </c>
    </row>
    <row r="940" spans="1:10" ht="15">
      <c r="A940" s="125">
        <v>62</v>
      </c>
      <c r="B940" s="125">
        <v>32.378412514053885</v>
      </c>
      <c r="C940" s="125">
        <v>48.60909853187344</v>
      </c>
      <c r="D940" s="125">
        <v>57.47959058337609</v>
      </c>
      <c r="E940" s="125">
        <v>68.2289458906825</v>
      </c>
      <c r="F940" s="125">
        <v>89.06838183447</v>
      </c>
      <c r="G940" s="125">
        <v>108.42205308163331</v>
      </c>
      <c r="H940" s="125">
        <v>127.0541282894067</v>
      </c>
      <c r="I940">
        <f t="shared" si="84"/>
        <v>21.462413816824903</v>
      </c>
      <c r="J940">
        <f t="shared" si="85"/>
        <v>20.300514531073286</v>
      </c>
    </row>
    <row r="941" spans="1:10" ht="15">
      <c r="A941" s="125">
        <v>61</v>
      </c>
      <c r="B941" s="125">
        <v>32.880759043360335</v>
      </c>
      <c r="C941" s="125">
        <v>49.311797488163215</v>
      </c>
      <c r="D941" s="125">
        <v>58.268584394452354</v>
      </c>
      <c r="E941" s="125">
        <v>69.0967341120226</v>
      </c>
      <c r="F941" s="125">
        <v>90</v>
      </c>
      <c r="G941" s="125">
        <v>109.3036669336085</v>
      </c>
      <c r="H941" s="125">
        <v>127.79400308870562</v>
      </c>
      <c r="I941">
        <f t="shared" si="84"/>
        <v>21.80588966350388</v>
      </c>
      <c r="J941">
        <f t="shared" si="85"/>
        <v>20.62622374512457</v>
      </c>
    </row>
    <row r="942" spans="1:10" ht="15">
      <c r="A942" s="125">
        <v>60</v>
      </c>
      <c r="B942" s="125">
        <v>33.398488467987235</v>
      </c>
      <c r="C942" s="125">
        <v>50.033786956200046</v>
      </c>
      <c r="D942" s="125">
        <v>59.07756451911618</v>
      </c>
      <c r="E942" s="125">
        <v>69.9840403971173</v>
      </c>
      <c r="F942" s="125">
        <v>90.94701611746984</v>
      </c>
      <c r="G942" s="125">
        <v>110.19500876815059</v>
      </c>
      <c r="H942" s="125">
        <v>128.53858879693757</v>
      </c>
      <c r="I942">
        <f t="shared" si="84"/>
        <v>22.160398448710165</v>
      </c>
      <c r="J942">
        <f t="shared" si="85"/>
        <v>20.96243628826184</v>
      </c>
    </row>
    <row r="943" spans="1:10" ht="15">
      <c r="A943" s="125">
        <v>59</v>
      </c>
      <c r="B943" s="125">
        <v>33.93229621707238</v>
      </c>
      <c r="C943" s="125">
        <v>50.77581258219186</v>
      </c>
      <c r="D943" s="125">
        <v>59.90721633560299</v>
      </c>
      <c r="E943" s="125">
        <v>70.89142065519647</v>
      </c>
      <c r="F943" s="125">
        <v>91.90968250774435</v>
      </c>
      <c r="G943" s="125">
        <v>111.09613083628417</v>
      </c>
      <c r="H943" s="125">
        <v>129.287867077286</v>
      </c>
      <c r="I943">
        <f t="shared" si="84"/>
        <v>22.526473315069847</v>
      </c>
      <c r="J943">
        <f t="shared" si="85"/>
        <v>21.30966246756391</v>
      </c>
    </row>
    <row r="944" spans="1:10" ht="15">
      <c r="A944" s="125">
        <v>58</v>
      </c>
      <c r="B944" s="125">
        <v>34.48291879787996</v>
      </c>
      <c r="C944" s="125">
        <v>51.538655248677436</v>
      </c>
      <c r="D944" s="125">
        <v>60.75825202273669</v>
      </c>
      <c r="E944" s="125">
        <v>71.81944615835535</v>
      </c>
      <c r="F944" s="125">
        <v>92.88825106187169</v>
      </c>
      <c r="G944" s="125">
        <v>112.007081703499</v>
      </c>
      <c r="H944" s="125">
        <v>130.041817756181</v>
      </c>
      <c r="I944">
        <f t="shared" si="84"/>
        <v>22.90468182390369</v>
      </c>
      <c r="J944">
        <f t="shared" si="85"/>
        <v>21.668445769208674</v>
      </c>
    </row>
    <row r="945" spans="1:10" ht="15">
      <c r="A945" s="125">
        <v>57</v>
      </c>
      <c r="B945" s="125">
        <v>35.051136747445746</v>
      </c>
      <c r="C945" s="125">
        <v>52.32313288403848</v>
      </c>
      <c r="D945" s="125">
        <v>61.63141150345837</v>
      </c>
      <c r="E945" s="125">
        <v>72.76870363167177</v>
      </c>
      <c r="F945" s="125">
        <v>93.88297278182874</v>
      </c>
      <c r="G945" s="125">
        <v>112.9279060313851</v>
      </c>
      <c r="H945" s="125">
        <v>130.80041878968515</v>
      </c>
      <c r="I945">
        <f t="shared" si="84"/>
        <v>23.295628734593276</v>
      </c>
      <c r="J945">
        <f t="shared" si="85"/>
        <v>22.039365562069055</v>
      </c>
    </row>
    <row r="946" spans="1:10" ht="15">
      <c r="A946" s="125">
        <v>56</v>
      </c>
      <c r="B946" s="125">
        <v>35.637777829045554</v>
      </c>
      <c r="C946" s="125">
        <v>53.130102354155994</v>
      </c>
      <c r="D946" s="125">
        <v>62.52746338875485</v>
      </c>
      <c r="E946" s="125">
        <v>73.73979529168804</v>
      </c>
      <c r="F946" s="125">
        <v>94.89409728464726</v>
      </c>
      <c r="G946" s="125">
        <v>113.85864435447668</v>
      </c>
      <c r="H946" s="125">
        <v>131.56364623081856</v>
      </c>
      <c r="I946">
        <f t="shared" si="84"/>
        <v>23.699959052960434</v>
      </c>
      <c r="J946">
        <f t="shared" si="85"/>
        <v>22.423040065979364</v>
      </c>
    </row>
    <row r="947" spans="1:10" ht="15">
      <c r="A947" s="125">
        <v>55</v>
      </c>
      <c r="B947" s="125">
        <v>36.243720495802705</v>
      </c>
      <c r="C947" s="125">
        <v>53.9604614364457</v>
      </c>
      <c r="D947" s="125">
        <v>63.447205915368045</v>
      </c>
      <c r="E947" s="125">
        <v>74.73333882553737</v>
      </c>
      <c r="F947" s="125">
        <v>95.9218722683275</v>
      </c>
      <c r="G947" s="125">
        <v>114.79933285261947</v>
      </c>
      <c r="H947" s="125">
        <v>132.33147419791334</v>
      </c>
      <c r="I947">
        <f t="shared" si="84"/>
        <v>24.11836137892373</v>
      </c>
      <c r="J947">
        <f t="shared" si="85"/>
        <v>22.820129614874922</v>
      </c>
    </row>
    <row r="948" spans="1:10" ht="15">
      <c r="A948" s="125">
        <v>54</v>
      </c>
      <c r="B948" s="125">
        <v>36.86989764584401</v>
      </c>
      <c r="C948" s="125">
        <v>54.8151508756368</v>
      </c>
      <c r="D948" s="125">
        <v>64.3914678694265</v>
      </c>
      <c r="E948" s="125">
        <v>75.74996730219641</v>
      </c>
      <c r="F948" s="125">
        <v>96.96654293799534</v>
      </c>
      <c r="G948" s="125">
        <v>115.750003119225</v>
      </c>
      <c r="H948" s="125">
        <v>133.10387484408437</v>
      </c>
      <c r="I948">
        <f t="shared" si="84"/>
        <v>24.551571587557856</v>
      </c>
      <c r="J948">
        <f t="shared" si="85"/>
        <v>23.231340248932334</v>
      </c>
    </row>
    <row r="949" spans="1:10" ht="15">
      <c r="A949" s="125">
        <v>53</v>
      </c>
      <c r="B949" s="125">
        <v>37.51730069568446</v>
      </c>
      <c r="C949" s="125">
        <v>55.69515651957634</v>
      </c>
      <c r="D949" s="125">
        <v>65.3611094867268</v>
      </c>
      <c r="E949" s="125">
        <v>76.79032900649207</v>
      </c>
      <c r="F949" s="125">
        <v>98.02835139082205</v>
      </c>
      <c r="G949" s="125">
        <v>116.71068192581491</v>
      </c>
      <c r="H949" s="125">
        <v>133.88081832791255</v>
      </c>
      <c r="I949">
        <f t="shared" si="84"/>
        <v>25.000376882091263</v>
      </c>
      <c r="J949">
        <f t="shared" si="85"/>
        <v>23.65742767433133</v>
      </c>
    </row>
    <row r="950" spans="1:10" ht="15">
      <c r="A950" s="125">
        <v>52</v>
      </c>
      <c r="B950" s="125">
        <v>38.18698400097123</v>
      </c>
      <c r="C950" s="125">
        <v>56.60151153201276</v>
      </c>
      <c r="D950" s="125">
        <v>66.35702331878548</v>
      </c>
      <c r="E950" s="125">
        <v>77.85508718558458</v>
      </c>
      <c r="F950" s="125">
        <v>99.10753595831727</v>
      </c>
      <c r="G950" s="125">
        <v>117.6813909833112</v>
      </c>
      <c r="H950" s="125">
        <v>134.66227278542652</v>
      </c>
      <c r="I950">
        <f t="shared" si="84"/>
        <v>25.46562026241837</v>
      </c>
      <c r="J950">
        <f t="shared" si="85"/>
        <v>24.099201634412776</v>
      </c>
    </row>
    <row r="951" spans="1:10" ht="15">
      <c r="A951" s="125">
        <v>51</v>
      </c>
      <c r="B951" s="125">
        <v>38.88006965635236</v>
      </c>
      <c r="C951" s="125">
        <v>57.5352986776876</v>
      </c>
      <c r="D951" s="125">
        <v>67.38013505195956</v>
      </c>
      <c r="E951" s="125">
        <v>78.94491969668766</v>
      </c>
      <c r="F951" s="125">
        <v>100.2043305047164</v>
      </c>
      <c r="G951" s="125">
        <v>118.66214670057019</v>
      </c>
      <c r="H951" s="125">
        <v>135.44820430348213</v>
      </c>
      <c r="I951">
        <f t="shared" si="84"/>
        <v>25.948205458473318</v>
      </c>
      <c r="J951">
        <f t="shared" si="85"/>
        <v>24.557530741926033</v>
      </c>
    </row>
    <row r="952" spans="1:10" ht="15">
      <c r="A952" s="125">
        <v>50</v>
      </c>
      <c r="B952" s="125">
        <v>39.597752709049864</v>
      </c>
      <c r="C952" s="125">
        <v>58.497652673093945</v>
      </c>
      <c r="D952" s="125">
        <v>68.4314042648748</v>
      </c>
      <c r="E952" s="125">
        <v>80.06051854377938</v>
      </c>
      <c r="F952" s="125">
        <v>101.318963680325</v>
      </c>
      <c r="G952" s="125">
        <v>119.6529599407114</v>
      </c>
      <c r="H952" s="125">
        <v>136.2385768946287</v>
      </c>
      <c r="I952">
        <f t="shared" si="84"/>
        <v>26.449102384427054</v>
      </c>
      <c r="J952">
        <f t="shared" si="85"/>
        <v>25.03334782886781</v>
      </c>
    </row>
    <row r="953" spans="1:10" ht="15">
      <c r="A953" s="125">
        <v>49</v>
      </c>
      <c r="B953" s="125">
        <v>40.3413068237008</v>
      </c>
      <c r="C953" s="125">
        <v>59.48976259388444</v>
      </c>
      <c r="D953" s="125">
        <v>69.51182510708274</v>
      </c>
      <c r="E953" s="125">
        <v>81.20258929000894</v>
      </c>
      <c r="F953" s="125">
        <v>102.45165812885149</v>
      </c>
      <c r="G953" s="125">
        <v>120.65383577584439</v>
      </c>
      <c r="H953" s="125">
        <v>137.03335247355938</v>
      </c>
      <c r="I953">
        <f t="shared" si="84"/>
        <v>26.96935317726053</v>
      </c>
      <c r="J953">
        <f t="shared" si="85"/>
        <v>25.527655878258187</v>
      </c>
    </row>
    <row r="954" spans="1:10" ht="15">
      <c r="A954" s="125">
        <v>48</v>
      </c>
      <c r="B954" s="125">
        <v>41.11209043916693</v>
      </c>
      <c r="C954" s="125">
        <v>60.512874327058526</v>
      </c>
      <c r="D954" s="125">
        <v>70.6224268792664</v>
      </c>
      <c r="E954" s="125">
        <v>82.3718503314193</v>
      </c>
      <c r="F954" s="125">
        <v>103.60262964796321</v>
      </c>
      <c r="G954" s="125">
        <v>121.6647732408444</v>
      </c>
      <c r="H954" s="125">
        <v>137.83249083523876</v>
      </c>
      <c r="I954">
        <f t="shared" si="84"/>
        <v>27.510078891989817</v>
      </c>
      <c r="J954">
        <f t="shared" si="85"/>
        <v>26.041534611249354</v>
      </c>
    </row>
    <row r="955" spans="1:10" ht="15">
      <c r="A955" s="125">
        <v>47</v>
      </c>
      <c r="B955" s="125">
        <v>41.911553461264354</v>
      </c>
      <c r="C955" s="125">
        <v>61.56829305265289</v>
      </c>
      <c r="D955" s="125">
        <v>71.76427449240843</v>
      </c>
      <c r="E955" s="125">
        <v>83.56903201650356</v>
      </c>
      <c r="F955" s="125">
        <v>104.77208630253446</v>
      </c>
      <c r="G955" s="125">
        <v>122.68576508688368</v>
      </c>
      <c r="H955" s="125">
        <v>138.63594963480136</v>
      </c>
      <c r="I955">
        <f t="shared" si="84"/>
        <v>28.072486935852954</v>
      </c>
      <c r="J955">
        <f t="shared" si="85"/>
        <v>26.576147813418814</v>
      </c>
    </row>
    <row r="956" spans="1:10" ht="15">
      <c r="A956" s="125">
        <v>46</v>
      </c>
      <c r="B956" s="125">
        <v>42.74124453868636</v>
      </c>
      <c r="C956" s="125">
        <v>62.65738573560834</v>
      </c>
      <c r="D956" s="125">
        <v>72.93846878010373</v>
      </c>
      <c r="E956" s="125">
        <v>84.79487559500039</v>
      </c>
      <c r="F956" s="125">
        <v>105.960227490337</v>
      </c>
      <c r="G956" s="125">
        <v>123.71679753547659</v>
      </c>
      <c r="H956" s="125">
        <v>139.44368436931686</v>
      </c>
      <c r="I956">
        <f t="shared" si="84"/>
        <v>28.65787933532331</v>
      </c>
      <c r="J956">
        <f t="shared" si="85"/>
        <v>27.13275149619713</v>
      </c>
    </row>
    <row r="957" spans="1:10" ht="15">
      <c r="A957" s="125">
        <v>45</v>
      </c>
      <c r="B957" s="125">
        <v>43.60281897270362</v>
      </c>
      <c r="C957" s="125">
        <v>63.78158360369141</v>
      </c>
      <c r="D957" s="125">
        <v>74.1461466346208</v>
      </c>
      <c r="E957" s="125">
        <v>86.05013197823607</v>
      </c>
      <c r="F957" s="125">
        <v>107.16724296022791</v>
      </c>
      <c r="G957" s="125">
        <v>124.7578500338489</v>
      </c>
      <c r="H957" s="125">
        <v>140.2556483615122</v>
      </c>
      <c r="I957">
        <f t="shared" si="84"/>
        <v>29.26766194313232</v>
      </c>
      <c r="J957">
        <f t="shared" si="85"/>
        <v>27.71270300339709</v>
      </c>
    </row>
    <row r="958" spans="1:10" ht="15">
      <c r="A958" s="125">
        <v>44</v>
      </c>
      <c r="B958" s="125">
        <v>44.49804731442474</v>
      </c>
      <c r="C958" s="125">
        <v>64.94238458169698</v>
      </c>
      <c r="D958" s="125">
        <v>75.38848093337835</v>
      </c>
      <c r="E958" s="125">
        <v>87.33556029226071</v>
      </c>
      <c r="F958" s="125">
        <v>108.3933117832578</v>
      </c>
      <c r="G958" s="125">
        <v>125.80889501249636</v>
      </c>
      <c r="H958" s="125">
        <v>141.071792745544</v>
      </c>
      <c r="I958">
        <f t="shared" si="84"/>
        <v>29.90335470784868</v>
      </c>
      <c r="J958">
        <f t="shared" si="85"/>
        <v>28.317471189071355</v>
      </c>
    </row>
    <row r="959" spans="1:10" ht="15">
      <c r="A959" s="125">
        <v>43</v>
      </c>
      <c r="B959" s="125">
        <v>45.42882470633447</v>
      </c>
      <c r="C959" s="125">
        <v>66.14135564552335</v>
      </c>
      <c r="D959" s="125">
        <v>76.66668021819727</v>
      </c>
      <c r="E959" s="125">
        <v>88.65192620403099</v>
      </c>
      <c r="F959" s="125">
        <v>109.63860127751579</v>
      </c>
      <c r="G959" s="125">
        <v>126.869897645844</v>
      </c>
      <c r="H959" s="125">
        <v>141.89206645491223</v>
      </c>
      <c r="I959">
        <f t="shared" si="84"/>
        <v>30.566603146294774</v>
      </c>
      <c r="J959">
        <f t="shared" si="85"/>
        <v>28.94864781180974</v>
      </c>
    </row>
    <row r="960" spans="1:10" ht="15">
      <c r="A960" s="125">
        <v>42</v>
      </c>
      <c r="B960" s="125">
        <v>46.39718102729636</v>
      </c>
      <c r="C960" s="125">
        <v>67.38013505195956</v>
      </c>
      <c r="D960" s="125">
        <v>77.98198808501097</v>
      </c>
      <c r="E960" s="125">
        <v>90</v>
      </c>
      <c r="F960" s="125">
        <v>110.90326588797743</v>
      </c>
      <c r="G960" s="125">
        <v>127.94081561697311</v>
      </c>
      <c r="H960" s="125">
        <v>142.71641621260133</v>
      </c>
      <c r="I960">
        <f t="shared" si="84"/>
        <v>31.259191179561206</v>
      </c>
      <c r="J960">
        <f t="shared" si="85"/>
        <v>29.607960312540996</v>
      </c>
    </row>
    <row r="961" spans="1:10" ht="15">
      <c r="A961" s="125">
        <v>41</v>
      </c>
      <c r="B961" s="125">
        <v>47.405291901932486</v>
      </c>
      <c r="C961" s="125">
        <v>68.66043439100665</v>
      </c>
      <c r="D961" s="125">
        <v>79.33568223668085</v>
      </c>
      <c r="E961" s="125">
        <v>91.38055439573017</v>
      </c>
      <c r="F961" s="125">
        <v>112.1874460231157</v>
      </c>
      <c r="G961" s="125">
        <v>129.02159888742656</v>
      </c>
      <c r="H961" s="125">
        <v>143.54478652353748</v>
      </c>
      <c r="I961">
        <f t="shared" si="84"/>
        <v>31.98305551703414</v>
      </c>
      <c r="J961">
        <f t="shared" si="85"/>
        <v>30.297286168448547</v>
      </c>
    </row>
    <row r="962" spans="1:10" ht="15">
      <c r="A962" s="125">
        <v>40</v>
      </c>
      <c r="B962" s="125">
        <v>48.45549063590834</v>
      </c>
      <c r="C962" s="125">
        <v>69.9840403971173</v>
      </c>
      <c r="D962" s="125">
        <v>80.7290731461947</v>
      </c>
      <c r="E962" s="125">
        <v>92.79436205459275</v>
      </c>
      <c r="F962" s="125">
        <v>113.49126685057591</v>
      </c>
      <c r="G962" s="125">
        <v>130.11218947315078</v>
      </c>
      <c r="H962" s="125">
        <v>144.3771196694438</v>
      </c>
      <c r="I962">
        <f t="shared" si="84"/>
        <v>32.7403018001671</v>
      </c>
      <c r="J962">
        <f t="shared" si="85"/>
        <v>31.018669045349743</v>
      </c>
    </row>
    <row r="963" spans="1:10" ht="15">
      <c r="A963" s="125">
        <v>39</v>
      </c>
      <c r="B963" s="125">
        <v>49.55028113766383</v>
      </c>
      <c r="C963" s="125">
        <v>71.35281644372395</v>
      </c>
      <c r="D963" s="125">
        <v>82.16350227186526</v>
      </c>
      <c r="E963" s="125">
        <v>94.2421927933229</v>
      </c>
      <c r="F963" s="125">
        <v>114.81483705480149</v>
      </c>
      <c r="G963" s="125">
        <v>131.2125212276737</v>
      </c>
      <c r="H963" s="125">
        <v>145.21335570617583</v>
      </c>
      <c r="I963">
        <f aca="true" t="shared" si="86" ref="I963:I1001">2*(ATAN((23.5/2)/A963)*180/PI())</f>
        <v>33.533222749257405</v>
      </c>
      <c r="J963">
        <f aca="true" t="shared" si="87" ref="J963:J1001">2*(ATAN((22.2/2)/A963)*180/PI())</f>
        <v>31.774337005527904</v>
      </c>
    </row>
    <row r="964" spans="1:10" ht="15">
      <c r="A964" s="125">
        <v>38</v>
      </c>
      <c r="B964" s="125">
        <v>50.692351883893394</v>
      </c>
      <c r="C964" s="125">
        <v>72.76870363167177</v>
      </c>
      <c r="D964" s="125">
        <v>83.64033976027154</v>
      </c>
      <c r="E964" s="125">
        <v>95.72481045222351</v>
      </c>
      <c r="F964" s="125">
        <v>116.15824756013369</v>
      </c>
      <c r="G964" s="125">
        <v>132.3225196336566</v>
      </c>
      <c r="H964" s="125">
        <v>146.05343246361343</v>
      </c>
      <c r="I964">
        <f t="shared" si="86"/>
        <v>34.364318592839794</v>
      </c>
      <c r="J964">
        <f t="shared" si="87"/>
        <v>32.5667230683514</v>
      </c>
    </row>
    <row r="965" spans="1:10" ht="15">
      <c r="A965" s="125">
        <v>37</v>
      </c>
      <c r="B965" s="125">
        <v>51.88459097974334</v>
      </c>
      <c r="C965" s="125">
        <v>74.23372136654055</v>
      </c>
      <c r="D965" s="125">
        <v>85.16098156668731</v>
      </c>
      <c r="E965" s="125">
        <v>97.24296940823469</v>
      </c>
      <c r="F965" s="125">
        <v>117.52157022358249</v>
      </c>
      <c r="G965" s="125">
        <v>133.44210160399462</v>
      </c>
      <c r="H965" s="125">
        <v>146.8972855481828</v>
      </c>
      <c r="I965">
        <f t="shared" si="86"/>
        <v>35.236320101150035</v>
      </c>
      <c r="J965">
        <f t="shared" si="87"/>
        <v>33.39848846798724</v>
      </c>
    </row>
    <row r="966" spans="1:10" ht="15">
      <c r="A966" s="125">
        <v>36</v>
      </c>
      <c r="B966" s="125">
        <v>53.130102354155994</v>
      </c>
      <c r="C966" s="125">
        <v>75.74996730219641</v>
      </c>
      <c r="D966" s="125">
        <v>86.72684591676654</v>
      </c>
      <c r="E966" s="125">
        <v>98.7974107099911</v>
      </c>
      <c r="F966" s="125">
        <v>118.904856502186</v>
      </c>
      <c r="G966" s="125">
        <v>134.57117529366548</v>
      </c>
      <c r="H966" s="125">
        <v>147.7448483480804</v>
      </c>
      <c r="I966">
        <f t="shared" si="86"/>
        <v>36.152214593146546</v>
      </c>
      <c r="J966">
        <f t="shared" si="87"/>
        <v>34.27254900715197</v>
      </c>
    </row>
    <row r="967" spans="1:10" ht="15">
      <c r="A967" s="125">
        <v>35</v>
      </c>
      <c r="B967" s="125">
        <v>54.43222311461495</v>
      </c>
      <c r="C967" s="125">
        <v>77.31961650818019</v>
      </c>
      <c r="D967" s="125">
        <v>88.339369027484</v>
      </c>
      <c r="E967" s="125">
        <v>100.38885781546956</v>
      </c>
      <c r="F967" s="125">
        <v>120.30813610062518</v>
      </c>
      <c r="G967" s="125">
        <v>135.70963992355348</v>
      </c>
      <c r="H967" s="125">
        <v>148.59605204126018</v>
      </c>
      <c r="I967">
        <f t="shared" si="86"/>
        <v>37.11527534152218</v>
      </c>
      <c r="J967">
        <f t="shared" si="87"/>
        <v>35.19210496928645</v>
      </c>
    </row>
    <row r="968" spans="1:10" ht="15">
      <c r="A968" s="125">
        <v>34</v>
      </c>
      <c r="B968" s="125">
        <v>55.79454206189526</v>
      </c>
      <c r="C968" s="125">
        <v>78.94491969668766</v>
      </c>
      <c r="D968" s="125">
        <v>90</v>
      </c>
      <c r="E968" s="125">
        <v>102.01801191498909</v>
      </c>
      <c r="F968" s="125">
        <v>121.73141560554762</v>
      </c>
      <c r="G968" s="125">
        <v>136.85738561749085</v>
      </c>
      <c r="H968" s="125">
        <v>149.4508256062473</v>
      </c>
      <c r="I968">
        <f t="shared" si="86"/>
        <v>38.12909486266456</v>
      </c>
      <c r="J968">
        <f t="shared" si="87"/>
        <v>36.160675125019324</v>
      </c>
    </row>
    <row r="969" spans="1:10" ht="15">
      <c r="A969" s="125">
        <v>33</v>
      </c>
      <c r="B969" s="125">
        <v>57.22091933193044</v>
      </c>
      <c r="C969" s="125">
        <v>80.62820032099457</v>
      </c>
      <c r="D969" s="125">
        <v>91.71019479253344</v>
      </c>
      <c r="E969" s="125">
        <v>103.68554682526188</v>
      </c>
      <c r="F969" s="125">
        <v>123.17467711385486</v>
      </c>
      <c r="G969" s="125">
        <v>138.01429325377157</v>
      </c>
      <c r="H969" s="125">
        <v>150.30909583583238</v>
      </c>
      <c r="I969">
        <f t="shared" si="86"/>
        <v>39.19762264917201</v>
      </c>
      <c r="J969">
        <f t="shared" si="87"/>
        <v>37.182135453560605</v>
      </c>
    </row>
    <row r="970" spans="1:10" ht="15">
      <c r="A970" s="125">
        <v>32</v>
      </c>
      <c r="B970" s="125">
        <v>58.71550708558254</v>
      </c>
      <c r="C970" s="125">
        <v>82.3718503314193</v>
      </c>
      <c r="D970" s="125">
        <v>93.47140917785677</v>
      </c>
      <c r="E970" s="125">
        <v>105.39210344403311</v>
      </c>
      <c r="F970" s="125">
        <v>124.63787686302948</v>
      </c>
      <c r="G970" s="125">
        <v>139.180234332392</v>
      </c>
      <c r="H970" s="125">
        <v>151.17078735369444</v>
      </c>
      <c r="I970">
        <f t="shared" si="86"/>
        <v>40.32520798157208</v>
      </c>
      <c r="J970">
        <f t="shared" si="87"/>
        <v>38.26076329694204</v>
      </c>
    </row>
    <row r="971" spans="1:10" ht="15">
      <c r="A971" s="125">
        <v>31</v>
      </c>
      <c r="B971" s="125">
        <v>60.2827711041507</v>
      </c>
      <c r="C971" s="125">
        <v>84.17832434766446</v>
      </c>
      <c r="D971" s="125">
        <v>95.28509058812945</v>
      </c>
      <c r="E971" s="125">
        <v>107.1382837596753</v>
      </c>
      <c r="F971" s="125">
        <v>126.12094387239839</v>
      </c>
      <c r="G971" s="125">
        <v>140.35507085926963</v>
      </c>
      <c r="H971" s="125">
        <v>152.0358226339979</v>
      </c>
      <c r="I971">
        <f t="shared" si="86"/>
        <v>41.51664854309282</v>
      </c>
      <c r="J971">
        <f t="shared" si="87"/>
        <v>39.401287775775636</v>
      </c>
    </row>
    <row r="972" spans="1:10" ht="15">
      <c r="A972" s="125">
        <v>30</v>
      </c>
      <c r="B972" s="125">
        <v>61.92751306414704</v>
      </c>
      <c r="C972" s="125">
        <v>86.05013197823607</v>
      </c>
      <c r="D972" s="125">
        <v>97.1526687499947</v>
      </c>
      <c r="E972" s="125">
        <v>108.9246444160512</v>
      </c>
      <c r="F972" s="125">
        <v>127.62377860503828</v>
      </c>
      <c r="G972" s="125">
        <v>141.5386552486775</v>
      </c>
      <c r="H972" s="125">
        <v>152.904122023999</v>
      </c>
      <c r="I972">
        <f t="shared" si="86"/>
        <v>42.77724565563768</v>
      </c>
      <c r="J972">
        <f t="shared" si="87"/>
        <v>40.608947419920874</v>
      </c>
    </row>
    <row r="973" spans="1:10" ht="15">
      <c r="A973" s="125">
        <v>29</v>
      </c>
      <c r="B973" s="125">
        <v>63.65489315334621</v>
      </c>
      <c r="C973" s="125">
        <v>87.98982798949164</v>
      </c>
      <c r="D973" s="125">
        <v>99.07554501581328</v>
      </c>
      <c r="E973" s="125">
        <v>110.75168984010212</v>
      </c>
      <c r="F973" s="125">
        <v>129.14625166082035</v>
      </c>
      <c r="G973" s="125">
        <v>142.73083024510717</v>
      </c>
      <c r="H973" s="125">
        <v>153.77560376969245</v>
      </c>
      <c r="I973">
        <f t="shared" si="86"/>
        <v>44.112867054078706</v>
      </c>
      <c r="J973">
        <f t="shared" si="87"/>
        <v>41.88955610569386</v>
      </c>
    </row>
    <row r="974" spans="1:10" ht="15">
      <c r="A974" s="125">
        <v>28</v>
      </c>
      <c r="B974" s="125">
        <v>65.4704525442152</v>
      </c>
      <c r="C974" s="125">
        <v>90</v>
      </c>
      <c r="D974" s="125">
        <v>101.0550803033124</v>
      </c>
      <c r="E974" s="125">
        <v>112.61986494804042</v>
      </c>
      <c r="F974" s="125">
        <v>130.68820251183672</v>
      </c>
      <c r="G974" s="125">
        <v>143.93142886574034</v>
      </c>
      <c r="H974" s="125">
        <v>154.65018404452138</v>
      </c>
      <c r="I974">
        <f t="shared" si="86"/>
        <v>45.53001821502296</v>
      </c>
      <c r="J974">
        <f t="shared" si="87"/>
        <v>43.24957854095544</v>
      </c>
    </row>
    <row r="975" spans="1:10" ht="15">
      <c r="A975" s="125">
        <v>27</v>
      </c>
      <c r="B975" s="125">
        <v>67.38013505195956</v>
      </c>
      <c r="C975" s="125">
        <v>92.08325335201994</v>
      </c>
      <c r="D975" s="125">
        <v>103.09258156658808</v>
      </c>
      <c r="E975" s="125">
        <v>114.52954745578478</v>
      </c>
      <c r="F975" s="125">
        <v>132.249438292145</v>
      </c>
      <c r="G975" s="125">
        <v>145.14027436466438</v>
      </c>
      <c r="H975" s="125">
        <v>155.5277769811673</v>
      </c>
      <c r="I975">
        <f t="shared" si="86"/>
        <v>47.035923347384504</v>
      </c>
      <c r="J975">
        <f t="shared" si="87"/>
        <v>44.69621669581882</v>
      </c>
    </row>
    <row r="976" spans="1:10" ht="15">
      <c r="A976" s="125">
        <v>26</v>
      </c>
      <c r="B976" s="125">
        <v>69.39030706246793</v>
      </c>
      <c r="C976" s="125">
        <v>94.2421927933229</v>
      </c>
      <c r="D976" s="125">
        <v>105.18928673718288</v>
      </c>
      <c r="E976" s="125">
        <v>116.4810398303744</v>
      </c>
      <c r="F976" s="125">
        <v>133.82973265438352</v>
      </c>
      <c r="G976" s="125">
        <v>146.35718021991832</v>
      </c>
      <c r="H976" s="125">
        <v>156.4082947064273</v>
      </c>
      <c r="I976">
        <f t="shared" si="86"/>
        <v>48.63861722236584</v>
      </c>
      <c r="J976">
        <f t="shared" si="87"/>
        <v>46.2375087306914</v>
      </c>
    </row>
    <row r="977" spans="1:10" ht="15">
      <c r="A977" s="125">
        <v>25</v>
      </c>
      <c r="B977" s="125">
        <v>71.5077745088735</v>
      </c>
      <c r="C977" s="125">
        <v>96.47940059220426</v>
      </c>
      <c r="D977" s="125">
        <v>107.34634809575948</v>
      </c>
      <c r="E977" s="125">
        <v>118.4745609315222</v>
      </c>
      <c r="F977" s="125">
        <v>135.42882470633452</v>
      </c>
      <c r="G977" s="125">
        <v>147.5819501443841</v>
      </c>
      <c r="H977" s="125">
        <v>157.29164737918012</v>
      </c>
      <c r="I977">
        <f t="shared" si="86"/>
        <v>50.34704904906033</v>
      </c>
      <c r="J977">
        <f t="shared" si="87"/>
        <v>47.88244210885825</v>
      </c>
    </row>
    <row r="978" spans="1:10" ht="15">
      <c r="A978" s="125">
        <v>24</v>
      </c>
      <c r="B978" s="125">
        <v>73.73979529168804</v>
      </c>
      <c r="C978" s="125">
        <v>98.7974107099911</v>
      </c>
      <c r="D978" s="125">
        <v>109.5648140636146</v>
      </c>
      <c r="E978" s="125">
        <v>120.5102374061156</v>
      </c>
      <c r="F978" s="125">
        <v>137.04641804091935</v>
      </c>
      <c r="G978" s="125">
        <v>148.81437812146729</v>
      </c>
      <c r="H978" s="125">
        <v>158.1777432314332</v>
      </c>
      <c r="I978">
        <f t="shared" si="86"/>
        <v>52.17119955656284</v>
      </c>
      <c r="J978">
        <f t="shared" si="87"/>
        <v>49.64108267097816</v>
      </c>
    </row>
    <row r="979" spans="1:10" ht="15">
      <c r="A979" s="125">
        <v>23</v>
      </c>
      <c r="B979" s="125">
        <v>76.09408506365217</v>
      </c>
      <c r="C979" s="125">
        <v>101.19867867304119</v>
      </c>
      <c r="D979" s="125">
        <v>111.84560943973851</v>
      </c>
      <c r="E979" s="125">
        <v>122.58809491319779</v>
      </c>
      <c r="F979" s="125">
        <v>138.682179873385</v>
      </c>
      <c r="G979" s="125">
        <v>150.05424846642623</v>
      </c>
      <c r="H979" s="125">
        <v>159.06648861243525</v>
      </c>
      <c r="I979">
        <f t="shared" si="86"/>
        <v>54.122212274946484</v>
      </c>
      <c r="J979">
        <f t="shared" si="87"/>
        <v>51.52472145022639</v>
      </c>
    </row>
    <row r="980" spans="1:10" ht="15">
      <c r="A980" s="125">
        <v>22</v>
      </c>
      <c r="B980" s="125">
        <v>78.57881372500071</v>
      </c>
      <c r="C980" s="125">
        <v>103.68554682526188</v>
      </c>
      <c r="D980" s="125">
        <v>114.18951415402418</v>
      </c>
      <c r="E980" s="125">
        <v>124.70804927252269</v>
      </c>
      <c r="F980" s="125">
        <v>140.33574029956318</v>
      </c>
      <c r="G980" s="125">
        <v>151.30133591410572</v>
      </c>
      <c r="H980" s="125">
        <v>159.95778803582954</v>
      </c>
      <c r="I980">
        <f t="shared" si="86"/>
        <v>56.21253964160375</v>
      </c>
      <c r="J980">
        <f t="shared" si="87"/>
        <v>53.54604085061718</v>
      </c>
    </row>
    <row r="981" spans="1:10" ht="15">
      <c r="A981" s="125">
        <v>21</v>
      </c>
      <c r="B981" s="125">
        <v>81.20258929000894</v>
      </c>
      <c r="C981" s="125">
        <v>106.260204708312</v>
      </c>
      <c r="D981" s="125">
        <v>116.59714066098861</v>
      </c>
      <c r="E981" s="125">
        <v>126.869897645844</v>
      </c>
      <c r="F981" s="125">
        <v>142.0066916890229</v>
      </c>
      <c r="G981" s="125">
        <v>152.5554057337329</v>
      </c>
      <c r="H981" s="125">
        <v>160.85154422981637</v>
      </c>
      <c r="I981">
        <f t="shared" si="86"/>
        <v>58.456103886290265</v>
      </c>
      <c r="J981">
        <f t="shared" si="87"/>
        <v>55.719301390484546</v>
      </c>
    </row>
    <row r="982" spans="1:10" ht="15">
      <c r="A982" s="125">
        <v>20</v>
      </c>
      <c r="B982" s="125">
        <v>83.97442499163333</v>
      </c>
      <c r="C982" s="125">
        <v>108.9246444160512</v>
      </c>
      <c r="D982" s="125">
        <v>119.0689101610803</v>
      </c>
      <c r="E982" s="125">
        <v>129.0733098762568</v>
      </c>
      <c r="F982" s="125">
        <v>143.69458822669768</v>
      </c>
      <c r="G982" s="125">
        <v>153.8162138713063</v>
      </c>
      <c r="H982" s="125">
        <v>161.74765819028318</v>
      </c>
      <c r="I982">
        <f t="shared" si="86"/>
        <v>60.86847150688683</v>
      </c>
      <c r="J982">
        <f t="shared" si="87"/>
        <v>58.06054936497431</v>
      </c>
    </row>
    <row r="983" spans="1:10" ht="15">
      <c r="A983" s="125">
        <v>19</v>
      </c>
      <c r="B983" s="125">
        <v>86.9036846020441</v>
      </c>
      <c r="C983" s="125">
        <v>111.6806109086611</v>
      </c>
      <c r="D983" s="125">
        <v>121.60502790787109</v>
      </c>
      <c r="E983" s="125">
        <v>131.317820126615</v>
      </c>
      <c r="F983" s="125">
        <v>145.39894561611</v>
      </c>
      <c r="G983" s="125">
        <v>155.0835071199902</v>
      </c>
      <c r="H983" s="125">
        <v>162.64602923685155</v>
      </c>
      <c r="I983">
        <f t="shared" si="86"/>
        <v>63.46703830683259</v>
      </c>
      <c r="J983">
        <f t="shared" si="87"/>
        <v>60.58784426011499</v>
      </c>
    </row>
    <row r="984" spans="1:10" ht="15">
      <c r="A984" s="125">
        <v>18</v>
      </c>
      <c r="B984" s="125">
        <v>90</v>
      </c>
      <c r="C984" s="125">
        <v>114.52954745578478</v>
      </c>
      <c r="D984" s="125">
        <v>124.20545793810469</v>
      </c>
      <c r="E984" s="125">
        <v>133.60281897270363</v>
      </c>
      <c r="F984" s="125">
        <v>147.11924095663974</v>
      </c>
      <c r="G984" s="125">
        <v>156.35702331878556</v>
      </c>
      <c r="H984" s="125">
        <v>163.54655507178367</v>
      </c>
      <c r="I984">
        <f t="shared" si="86"/>
        <v>66.27121909743775</v>
      </c>
      <c r="J984">
        <f t="shared" si="87"/>
        <v>63.3215021932732</v>
      </c>
    </row>
    <row r="985" spans="1:10" ht="15">
      <c r="A985" s="125">
        <v>17</v>
      </c>
      <c r="B985" s="125">
        <v>93.27315408323346</v>
      </c>
      <c r="C985" s="125">
        <v>117.4725366112451</v>
      </c>
      <c r="D985" s="125">
        <v>126.869897645844</v>
      </c>
      <c r="E985" s="125">
        <v>135.92754611970915</v>
      </c>
      <c r="F985" s="125">
        <v>148.85491280637953</v>
      </c>
      <c r="G985" s="125">
        <v>157.6364915796067</v>
      </c>
      <c r="H985" s="125">
        <v>164.44913184167993</v>
      </c>
      <c r="I985">
        <f t="shared" si="86"/>
        <v>69.30263182400907</v>
      </c>
      <c r="J985">
        <f t="shared" si="87"/>
        <v>66.28434753399898</v>
      </c>
    </row>
    <row r="986" spans="1:10" ht="15">
      <c r="A986" s="125">
        <v>16</v>
      </c>
      <c r="B986" s="125">
        <v>96.7329213268596</v>
      </c>
      <c r="C986" s="125">
        <v>120.5102374061156</v>
      </c>
      <c r="D986" s="125">
        <v>129.59775270904976</v>
      </c>
      <c r="E986" s="125">
        <v>138.29108392084328</v>
      </c>
      <c r="F986" s="125">
        <v>150.6053614409762</v>
      </c>
      <c r="G986" s="125">
        <v>158.92163254274354</v>
      </c>
      <c r="H986" s="125">
        <v>165.35365420189274</v>
      </c>
      <c r="I986">
        <f t="shared" si="86"/>
        <v>72.5852594569592</v>
      </c>
      <c r="J986">
        <f t="shared" si="87"/>
        <v>69.50195843248804</v>
      </c>
    </row>
    <row r="987" spans="1:10" ht="15">
      <c r="A987" s="125">
        <v>15</v>
      </c>
      <c r="B987" s="125">
        <v>100.38885781546956</v>
      </c>
      <c r="C987" s="125">
        <v>123.6428197800817</v>
      </c>
      <c r="D987" s="125">
        <v>132.38811296308464</v>
      </c>
      <c r="E987" s="125">
        <v>140.69235188389342</v>
      </c>
      <c r="F987" s="125">
        <v>152.36994931747685</v>
      </c>
      <c r="G987" s="125">
        <v>160.21215866052918</v>
      </c>
      <c r="H987" s="125">
        <v>166.2600153835715</v>
      </c>
      <c r="I987">
        <f t="shared" si="86"/>
        <v>76.14556374798167</v>
      </c>
      <c r="J987">
        <f t="shared" si="87"/>
        <v>73.00288224101264</v>
      </c>
    </row>
    <row r="988" spans="1:10" ht="15">
      <c r="A988" s="125">
        <v>14</v>
      </c>
      <c r="B988" s="125">
        <v>104.25003269780359</v>
      </c>
      <c r="C988" s="125">
        <v>126.869897645844</v>
      </c>
      <c r="D988" s="125">
        <v>135.2397298960809</v>
      </c>
      <c r="E988" s="125">
        <v>143.130102354156</v>
      </c>
      <c r="F988" s="125">
        <v>154.1480017505881</v>
      </c>
      <c r="G988" s="125">
        <v>161.5077745088735</v>
      </c>
      <c r="H988" s="125">
        <v>167.168107263245</v>
      </c>
      <c r="I988">
        <f t="shared" si="86"/>
        <v>80.01251202835323</v>
      </c>
      <c r="J988">
        <f t="shared" si="87"/>
        <v>76.81878246370223</v>
      </c>
    </row>
    <row r="989" spans="1:10" ht="15">
      <c r="A989" s="125">
        <v>13</v>
      </c>
      <c r="B989" s="125">
        <v>108.3246940914434</v>
      </c>
      <c r="C989" s="125">
        <v>130.1904623838096</v>
      </c>
      <c r="D989" s="125">
        <v>138.1509965101577</v>
      </c>
      <c r="E989" s="125">
        <v>145.6029175598683</v>
      </c>
      <c r="F989" s="125">
        <v>155.93880780692425</v>
      </c>
      <c r="G989" s="125">
        <v>162.80817712615809</v>
      </c>
      <c r="H989" s="125">
        <v>168.07782043484275</v>
      </c>
      <c r="I989">
        <f t="shared" si="86"/>
        <v>84.21746080755888</v>
      </c>
      <c r="J989">
        <f t="shared" si="87"/>
        <v>80.98445841319729</v>
      </c>
    </row>
    <row r="990" spans="1:10" ht="15">
      <c r="A990" s="125">
        <v>12</v>
      </c>
      <c r="B990" s="125">
        <v>112.61986494804042</v>
      </c>
      <c r="C990" s="125">
        <v>133.60281897270363</v>
      </c>
      <c r="D990" s="125">
        <v>141.11993034364758</v>
      </c>
      <c r="E990" s="125">
        <v>148.10920819815428</v>
      </c>
      <c r="F990" s="125">
        <v>157.74162142077756</v>
      </c>
      <c r="G990" s="125">
        <v>164.11305637881918</v>
      </c>
      <c r="H990" s="125">
        <v>168.9890442840433</v>
      </c>
      <c r="I990">
        <f t="shared" si="86"/>
        <v>88.79381761123894</v>
      </c>
      <c r="J990">
        <f t="shared" si="87"/>
        <v>85.5376507839375</v>
      </c>
    </row>
    <row r="991" spans="1:10" ht="15">
      <c r="A991" s="125">
        <v>11</v>
      </c>
      <c r="B991" s="125">
        <v>117.140868770323</v>
      </c>
      <c r="C991" s="125">
        <v>137.10452734578934</v>
      </c>
      <c r="D991" s="125">
        <v>144.1441604759855</v>
      </c>
      <c r="E991" s="125">
        <v>150.6472137251</v>
      </c>
      <c r="F991" s="125">
        <v>159.55566273272777</v>
      </c>
      <c r="G991" s="125">
        <v>165.42209535277976</v>
      </c>
      <c r="H991" s="125">
        <v>169.9016670648343</v>
      </c>
      <c r="I991">
        <f t="shared" si="86"/>
        <v>93.77637601348187</v>
      </c>
      <c r="J991">
        <f t="shared" si="87"/>
        <v>90.51851030300278</v>
      </c>
    </row>
    <row r="992" spans="1:10" ht="15">
      <c r="A992" s="125">
        <v>10</v>
      </c>
      <c r="B992" s="125">
        <v>121.8907918018457</v>
      </c>
      <c r="C992" s="125">
        <v>140.69235188389342</v>
      </c>
      <c r="D992" s="125">
        <v>147.22091933193042</v>
      </c>
      <c r="E992" s="125">
        <v>153.21500449249777</v>
      </c>
      <c r="F992" s="125">
        <v>161.38011965002795</v>
      </c>
      <c r="G992" s="125">
        <v>166.73497076972308</v>
      </c>
      <c r="H992" s="125">
        <v>170.81557597816035</v>
      </c>
      <c r="I992">
        <f t="shared" si="86"/>
        <v>99.20019133252657</v>
      </c>
      <c r="J992">
        <f t="shared" si="87"/>
        <v>95.96856428718677</v>
      </c>
    </row>
    <row r="993" spans="1:10" ht="15">
      <c r="A993" s="125">
        <v>9</v>
      </c>
      <c r="B993" s="125">
        <v>126.869897645844</v>
      </c>
      <c r="C993" s="125">
        <v>144.36222217095442</v>
      </c>
      <c r="D993" s="125">
        <v>150.34704005928873</v>
      </c>
      <c r="E993" s="125">
        <v>155.81048584597582</v>
      </c>
      <c r="F993" s="125">
        <v>163.214149625215</v>
      </c>
      <c r="G993" s="125">
        <v>168.0513534270388</v>
      </c>
      <c r="H993" s="125">
        <v>171.73065725252718</v>
      </c>
      <c r="I993">
        <f t="shared" si="86"/>
        <v>105.09884353652654</v>
      </c>
      <c r="J993">
        <f t="shared" si="87"/>
        <v>101.92897420250625</v>
      </c>
    </row>
    <row r="994" spans="1:10" ht="15">
      <c r="A994" s="125">
        <v>8</v>
      </c>
      <c r="B994" s="125">
        <v>132.0750220508436</v>
      </c>
      <c r="C994" s="125">
        <v>148.10920819815428</v>
      </c>
      <c r="D994" s="125">
        <v>153.5189601696256</v>
      </c>
      <c r="E994" s="125">
        <v>158.43140426487477</v>
      </c>
      <c r="F994" s="125">
        <v>165.0568816468153</v>
      </c>
      <c r="G994" s="125">
        <v>169.3709086601105</v>
      </c>
      <c r="H994" s="125">
        <v>172.64679622642217</v>
      </c>
      <c r="I994">
        <f t="shared" si="86"/>
        <v>111.5019339863761</v>
      </c>
      <c r="J994">
        <f t="shared" si="87"/>
        <v>108.4378522762149</v>
      </c>
    </row>
    <row r="995" spans="1:10" ht="15">
      <c r="A995" s="125">
        <v>7</v>
      </c>
      <c r="B995" s="125">
        <v>137.49898898573358</v>
      </c>
      <c r="C995" s="125">
        <v>151.92751306414706</v>
      </c>
      <c r="D995" s="125">
        <v>156.73273200211912</v>
      </c>
      <c r="E995" s="125">
        <v>161.07535558394875</v>
      </c>
      <c r="F995" s="125">
        <v>166.90741843341195</v>
      </c>
      <c r="G995" s="125">
        <v>170.69329682546322</v>
      </c>
      <c r="H995" s="125">
        <v>173.5638774324116</v>
      </c>
      <c r="I995">
        <f t="shared" si="86"/>
        <v>118.43170694734711</v>
      </c>
      <c r="J995">
        <f t="shared" si="87"/>
        <v>115.52642689573953</v>
      </c>
    </row>
    <row r="996" spans="1:10" ht="15">
      <c r="A996" s="125">
        <v>6</v>
      </c>
      <c r="B996" s="125">
        <v>143.130102354156</v>
      </c>
      <c r="C996" s="125">
        <v>155.81048584597582</v>
      </c>
      <c r="D996" s="125">
        <v>159.98404039711733</v>
      </c>
      <c r="E996" s="125">
        <v>163.73979529168804</v>
      </c>
      <c r="F996" s="125">
        <v>168.7648388197464</v>
      </c>
      <c r="G996" s="125">
        <v>172.01817380314048</v>
      </c>
      <c r="H996" s="125">
        <v>174.4817846827594</v>
      </c>
      <c r="I996">
        <f t="shared" si="86"/>
        <v>125.89880598582775</v>
      </c>
      <c r="J996">
        <f t="shared" si="87"/>
        <v>123.21396115723402</v>
      </c>
    </row>
    <row r="997" spans="1:10" ht="15">
      <c r="A997" s="125">
        <v>5</v>
      </c>
      <c r="B997" s="125">
        <v>148.95177800649154</v>
      </c>
      <c r="C997" s="125">
        <v>159.7506566892044</v>
      </c>
      <c r="D997" s="125">
        <v>163.26822775193483</v>
      </c>
      <c r="E997" s="125">
        <v>166.4220508511224</v>
      </c>
      <c r="F997" s="125">
        <v>170.62820032099464</v>
      </c>
      <c r="G997" s="125">
        <v>173.34519151654678</v>
      </c>
      <c r="H997" s="125">
        <v>175.40040115641614</v>
      </c>
      <c r="I997">
        <f t="shared" si="86"/>
        <v>133.89739816705398</v>
      </c>
      <c r="J997">
        <f t="shared" si="87"/>
        <v>131.50159117919725</v>
      </c>
    </row>
    <row r="998" spans="1:10" ht="15">
      <c r="A998" s="125">
        <v>4</v>
      </c>
      <c r="B998" s="125">
        <v>154.942384581697</v>
      </c>
      <c r="C998" s="125">
        <v>163.73979529168804</v>
      </c>
      <c r="D998" s="125">
        <v>166.58032638448617</v>
      </c>
      <c r="E998" s="125">
        <v>169.119335937989</v>
      </c>
      <c r="F998" s="125">
        <v>172.49654185894812</v>
      </c>
      <c r="G998" s="125">
        <v>174.6739984678657</v>
      </c>
      <c r="H998" s="125">
        <v>176.31960948721442</v>
      </c>
      <c r="I998">
        <f t="shared" si="86"/>
        <v>142.4002296826947</v>
      </c>
      <c r="J998">
        <f t="shared" si="87"/>
        <v>140.36569496076206</v>
      </c>
    </row>
    <row r="999" spans="1:10" ht="15">
      <c r="A999" s="125">
        <v>3</v>
      </c>
      <c r="B999" s="125">
        <v>161.07535558394875</v>
      </c>
      <c r="C999" s="125">
        <v>167.76899286742923</v>
      </c>
      <c r="D999" s="125">
        <v>169.91509786165818</v>
      </c>
      <c r="E999" s="125">
        <v>171.82876644005023</v>
      </c>
      <c r="F999" s="125">
        <v>174.3688866315775</v>
      </c>
      <c r="G999" s="125">
        <v>176.0042402870466</v>
      </c>
      <c r="H999" s="125">
        <v>177.2392918531111</v>
      </c>
      <c r="I999">
        <f t="shared" si="86"/>
        <v>151.3545600435929</v>
      </c>
      <c r="J999">
        <f t="shared" si="87"/>
        <v>149.7519853833789</v>
      </c>
    </row>
    <row r="1000" spans="1:10" ht="15">
      <c r="A1000" s="125">
        <v>2</v>
      </c>
      <c r="B1000" s="125">
        <v>167.3196165081802</v>
      </c>
      <c r="C1000" s="125">
        <v>171.82876644005023</v>
      </c>
      <c r="D1000" s="125">
        <v>173.26707867314036</v>
      </c>
      <c r="E1000" s="125">
        <v>174.54737801218752</v>
      </c>
      <c r="F1000" s="125">
        <v>176.24424510542931</v>
      </c>
      <c r="G1000" s="125">
        <v>177.33556029226068</v>
      </c>
      <c r="H1000" s="125">
        <v>178.1593300663019</v>
      </c>
      <c r="I1000">
        <f t="shared" si="86"/>
        <v>160.68021384311533</v>
      </c>
      <c r="J1000">
        <f t="shared" si="87"/>
        <v>159.57205402985903</v>
      </c>
    </row>
    <row r="1001" spans="1:10" ht="15">
      <c r="A1001" s="125">
        <v>1</v>
      </c>
      <c r="B1001" s="125">
        <v>173.6403397602715</v>
      </c>
      <c r="C1001" s="125">
        <v>175.9091830222255</v>
      </c>
      <c r="D1001" s="125">
        <v>176.63063136420737</v>
      </c>
      <c r="E1001" s="125">
        <v>177.2721449367942</v>
      </c>
      <c r="F1001" s="125">
        <v>178.1216181085288</v>
      </c>
      <c r="G1001" s="125">
        <v>178.66760005963374</v>
      </c>
      <c r="H1001" s="125">
        <v>179.0796056640425</v>
      </c>
      <c r="I1001">
        <f t="shared" si="86"/>
        <v>170.27097112447896</v>
      </c>
      <c r="J1001">
        <f t="shared" si="87"/>
        <v>169.70423035172738</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S35"/>
  <sheetViews>
    <sheetView showGridLines="0" showRowColHeaders="0" zoomScale="125" zoomScaleNormal="125" workbookViewId="0" topLeftCell="A1">
      <selection activeCell="G9" sqref="G9"/>
    </sheetView>
  </sheetViews>
  <sheetFormatPr defaultColWidth="11.5546875" defaultRowHeight="15"/>
  <cols>
    <col min="1" max="1" width="2.99609375" style="46" customWidth="1"/>
    <col min="2" max="2" width="6.6640625" style="46" customWidth="1"/>
    <col min="3" max="18" width="5.5546875" style="46" customWidth="1"/>
    <col min="19" max="19" width="2.6640625" style="46" customWidth="1"/>
    <col min="20" max="24" width="5.5546875" style="46" customWidth="1"/>
    <col min="25" max="16384" width="9.3359375" style="46" customWidth="1"/>
  </cols>
  <sheetData>
    <row r="1" spans="1:19" ht="12">
      <c r="A1" s="83"/>
      <c r="B1" s="82"/>
      <c r="C1" s="82"/>
      <c r="D1" s="82"/>
      <c r="E1" s="82"/>
      <c r="F1" s="82"/>
      <c r="G1" s="82"/>
      <c r="H1" s="82"/>
      <c r="I1" s="82"/>
      <c r="J1" s="82"/>
      <c r="K1" s="82"/>
      <c r="L1" s="82"/>
      <c r="M1" s="82"/>
      <c r="N1" s="82"/>
      <c r="O1" s="82"/>
      <c r="P1" s="82"/>
      <c r="Q1" s="82"/>
      <c r="R1" s="82"/>
      <c r="S1" s="83"/>
    </row>
    <row r="2" spans="1:19" ht="18">
      <c r="A2" s="158" t="s">
        <v>24</v>
      </c>
      <c r="B2" s="158"/>
      <c r="C2" s="158"/>
      <c r="D2" s="158"/>
      <c r="E2" s="158"/>
      <c r="F2" s="158"/>
      <c r="G2" s="158"/>
      <c r="H2" s="158"/>
      <c r="I2" s="158"/>
      <c r="J2" s="158"/>
      <c r="K2" s="158"/>
      <c r="L2" s="158"/>
      <c r="M2" s="158"/>
      <c r="N2" s="158"/>
      <c r="O2" s="158"/>
      <c r="P2" s="158"/>
      <c r="Q2" s="158"/>
      <c r="R2" s="158"/>
      <c r="S2" s="83"/>
    </row>
    <row r="3" spans="1:19" ht="12">
      <c r="A3" s="84"/>
      <c r="B3" s="84"/>
      <c r="C3" s="84"/>
      <c r="D3" s="84"/>
      <c r="E3" s="84"/>
      <c r="F3" s="84"/>
      <c r="G3" s="84"/>
      <c r="H3" s="84"/>
      <c r="I3" s="84"/>
      <c r="J3" s="84"/>
      <c r="K3" s="84"/>
      <c r="L3" s="84"/>
      <c r="M3" s="84"/>
      <c r="N3" s="84"/>
      <c r="O3" s="84"/>
      <c r="P3" s="84"/>
      <c r="Q3" s="84"/>
      <c r="R3" s="84"/>
      <c r="S3" s="84"/>
    </row>
    <row r="4" spans="1:19" ht="16.5">
      <c r="A4" s="84"/>
      <c r="B4" s="160" t="s">
        <v>136</v>
      </c>
      <c r="C4" s="160"/>
      <c r="D4" s="160"/>
      <c r="E4" s="160"/>
      <c r="F4" s="160"/>
      <c r="G4" s="84"/>
      <c r="H4" s="84"/>
      <c r="I4" s="84"/>
      <c r="J4" s="84"/>
      <c r="K4" s="84"/>
      <c r="L4" s="84"/>
      <c r="M4" s="84"/>
      <c r="N4" s="84"/>
      <c r="O4" s="84"/>
      <c r="P4" s="84"/>
      <c r="Q4" s="84"/>
      <c r="R4" s="84"/>
      <c r="S4" s="84"/>
    </row>
    <row r="5" spans="1:19" ht="12.75">
      <c r="A5" s="84"/>
      <c r="B5" s="85" t="s">
        <v>25</v>
      </c>
      <c r="C5" s="85"/>
      <c r="D5" s="86"/>
      <c r="E5" s="84"/>
      <c r="F5" s="72" t="s">
        <v>134</v>
      </c>
      <c r="G5" s="84"/>
      <c r="H5" s="87">
        <f>IF(F5="Feet",12,39.37007874)</f>
        <v>12</v>
      </c>
      <c r="I5" s="88" t="s">
        <v>26</v>
      </c>
      <c r="J5" s="84"/>
      <c r="K5" s="84">
        <v>4</v>
      </c>
      <c r="L5" s="84">
        <f aca="true" t="shared" si="0" ref="L5:L12">((F^2)/(K5*d))</f>
        <v>265.771064988362</v>
      </c>
      <c r="M5" s="84"/>
      <c r="N5" s="84"/>
      <c r="O5" s="84"/>
      <c r="P5" s="84"/>
      <c r="Q5" s="84"/>
      <c r="R5" s="84"/>
      <c r="S5" s="84"/>
    </row>
    <row r="6" spans="1:19" ht="12.75">
      <c r="A6" s="84"/>
      <c r="B6" s="85" t="s">
        <v>27</v>
      </c>
      <c r="C6" s="85"/>
      <c r="D6" s="86"/>
      <c r="E6" s="84"/>
      <c r="F6" s="72" t="s">
        <v>75</v>
      </c>
      <c r="G6" s="84"/>
      <c r="H6" s="84"/>
      <c r="I6" s="88"/>
      <c r="J6" s="84"/>
      <c r="K6" s="84">
        <v>5.6</v>
      </c>
      <c r="L6" s="84">
        <f t="shared" si="0"/>
        <v>189.8364749916872</v>
      </c>
      <c r="M6" s="84"/>
      <c r="N6" s="84"/>
      <c r="O6" s="84"/>
      <c r="P6" s="84"/>
      <c r="Q6" s="84"/>
      <c r="R6" s="84"/>
      <c r="S6" s="84"/>
    </row>
    <row r="7" spans="1:19" ht="12.75">
      <c r="A7" s="84"/>
      <c r="B7" s="85" t="s">
        <v>84</v>
      </c>
      <c r="C7" s="85"/>
      <c r="D7" s="86"/>
      <c r="E7" s="84"/>
      <c r="F7" s="72">
        <v>90</v>
      </c>
      <c r="G7" s="84"/>
      <c r="H7" s="84">
        <f>F7/25.4</f>
        <v>3.5433070866141736</v>
      </c>
      <c r="I7" s="88" t="s">
        <v>85</v>
      </c>
      <c r="J7" s="84"/>
      <c r="K7" s="84">
        <v>8</v>
      </c>
      <c r="L7" s="84">
        <f t="shared" si="0"/>
        <v>132.885532494181</v>
      </c>
      <c r="M7" s="84"/>
      <c r="N7" s="84"/>
      <c r="O7" s="84"/>
      <c r="P7" s="84"/>
      <c r="Q7" s="84"/>
      <c r="R7" s="84"/>
      <c r="S7" s="84"/>
    </row>
    <row r="8" spans="1:19" ht="12.75">
      <c r="A8" s="84"/>
      <c r="B8" s="85" t="s">
        <v>86</v>
      </c>
      <c r="C8" s="85"/>
      <c r="D8" s="86"/>
      <c r="E8" s="84"/>
      <c r="F8" s="73">
        <v>20</v>
      </c>
      <c r="G8" s="84"/>
      <c r="H8" s="84">
        <f>IF(F5="Feet",F8*12,F8*39.37007874)</f>
        <v>240</v>
      </c>
      <c r="I8" s="88" t="s">
        <v>87</v>
      </c>
      <c r="J8" s="84"/>
      <c r="K8" s="84">
        <v>11</v>
      </c>
      <c r="L8" s="84">
        <f t="shared" si="0"/>
        <v>96.64402363213165</v>
      </c>
      <c r="M8" s="84"/>
      <c r="N8" s="84"/>
      <c r="O8" s="84"/>
      <c r="P8" s="84"/>
      <c r="Q8" s="84"/>
      <c r="R8" s="84"/>
      <c r="S8" s="84"/>
    </row>
    <row r="9" spans="1:19" ht="12.75">
      <c r="A9" s="84"/>
      <c r="B9" s="85" t="s">
        <v>88</v>
      </c>
      <c r="C9" s="85"/>
      <c r="D9" s="86"/>
      <c r="E9" s="84"/>
      <c r="F9" s="73">
        <v>8</v>
      </c>
      <c r="G9" s="89"/>
      <c r="H9" s="84"/>
      <c r="I9" s="88"/>
      <c r="J9" s="84"/>
      <c r="K9" s="84">
        <v>16</v>
      </c>
      <c r="L9" s="84">
        <f t="shared" si="0"/>
        <v>66.4427662470905</v>
      </c>
      <c r="M9" s="84"/>
      <c r="N9" s="84"/>
      <c r="O9" s="84"/>
      <c r="P9" s="84"/>
      <c r="Q9" s="84"/>
      <c r="R9" s="84"/>
      <c r="S9" s="84"/>
    </row>
    <row r="10" spans="1:19" ht="12.75">
      <c r="A10" s="84"/>
      <c r="B10" s="84"/>
      <c r="C10" s="84"/>
      <c r="D10" s="84"/>
      <c r="E10" s="84"/>
      <c r="F10" s="84"/>
      <c r="G10" s="84"/>
      <c r="H10" s="84"/>
      <c r="I10" s="88"/>
      <c r="J10" s="84"/>
      <c r="K10" s="84">
        <v>22</v>
      </c>
      <c r="L10" s="84">
        <f t="shared" si="0"/>
        <v>48.322011816065825</v>
      </c>
      <c r="M10" s="84"/>
      <c r="N10" s="84"/>
      <c r="O10" s="84"/>
      <c r="P10" s="84"/>
      <c r="Q10" s="84"/>
      <c r="R10" s="84"/>
      <c r="S10" s="84"/>
    </row>
    <row r="11" spans="1:19" ht="16.5">
      <c r="A11" s="84"/>
      <c r="B11" s="160" t="s">
        <v>138</v>
      </c>
      <c r="C11" s="160"/>
      <c r="D11" s="160"/>
      <c r="E11" s="160"/>
      <c r="F11" s="160"/>
      <c r="G11" s="84"/>
      <c r="H11" s="84"/>
      <c r="I11" s="88"/>
      <c r="J11" s="84"/>
      <c r="K11" s="84">
        <v>32</v>
      </c>
      <c r="L11" s="84">
        <f t="shared" si="0"/>
        <v>33.22138312354525</v>
      </c>
      <c r="M11" s="84"/>
      <c r="N11" s="84"/>
      <c r="O11" s="84"/>
      <c r="P11" s="84"/>
      <c r="Q11" s="84"/>
      <c r="R11" s="84"/>
      <c r="S11" s="84"/>
    </row>
    <row r="12" spans="1:19" ht="12.75">
      <c r="A12" s="84"/>
      <c r="B12" s="85" t="s">
        <v>89</v>
      </c>
      <c r="C12" s="85"/>
      <c r="D12" s="90"/>
      <c r="E12" s="90"/>
      <c r="F12" s="74">
        <f>d*25.4</f>
        <v>0.29997399999999996</v>
      </c>
      <c r="G12" s="89"/>
      <c r="H12" s="84">
        <f>IF(F6="Digital*",0.00073,IF(F6="35mm",0.00118,IF(F6=645,0.00197,IF(F6="6 x 6",0.00236,IF(F6="6 x 7",0.00256,IF(F6="6 x 9",0.00295,IF(F6="4 x 5",0.00591,IF(F6="5 x 7",0.00787,0.01181))))))))</f>
        <v>0.01181</v>
      </c>
      <c r="I12" s="88" t="s">
        <v>90</v>
      </c>
      <c r="J12" s="84"/>
      <c r="K12" s="84">
        <v>45</v>
      </c>
      <c r="L12" s="84">
        <f t="shared" si="0"/>
        <v>23.62409466563218</v>
      </c>
      <c r="M12" s="84"/>
      <c r="N12" s="84"/>
      <c r="O12" s="84"/>
      <c r="P12" s="84"/>
      <c r="Q12" s="84"/>
      <c r="R12" s="84"/>
      <c r="S12" s="84"/>
    </row>
    <row r="13" spans="1:19" ht="12.75">
      <c r="A13" s="84"/>
      <c r="B13" s="85" t="s">
        <v>91</v>
      </c>
      <c r="C13" s="85"/>
      <c r="D13" s="90"/>
      <c r="E13" s="90"/>
      <c r="F13" s="75">
        <f>((F^2)/(A*d))/CONV</f>
        <v>11.073794374515083</v>
      </c>
      <c r="G13" s="84"/>
      <c r="H13" s="84">
        <f>(F^2)/(A*d)</f>
        <v>132.885532494181</v>
      </c>
      <c r="I13" s="88" t="s">
        <v>92</v>
      </c>
      <c r="J13" s="84"/>
      <c r="K13" s="84"/>
      <c r="L13" s="84"/>
      <c r="M13" s="84"/>
      <c r="N13" s="84"/>
      <c r="O13" s="84"/>
      <c r="P13" s="84"/>
      <c r="Q13" s="84"/>
      <c r="R13" s="84"/>
      <c r="S13" s="84"/>
    </row>
    <row r="14" spans="1:19" ht="12.75">
      <c r="A14" s="84"/>
      <c r="B14" s="85" t="s">
        <v>93</v>
      </c>
      <c r="C14" s="85"/>
      <c r="D14" s="90"/>
      <c r="E14" s="90"/>
      <c r="F14" s="76">
        <f>F13/2</f>
        <v>5.536897187257542</v>
      </c>
      <c r="G14" s="84"/>
      <c r="H14" s="84"/>
      <c r="I14" s="84"/>
      <c r="J14" s="84"/>
      <c r="K14" s="84"/>
      <c r="L14" s="84"/>
      <c r="M14" s="84"/>
      <c r="N14" s="84"/>
      <c r="O14" s="84"/>
      <c r="P14" s="84"/>
      <c r="Q14" s="84"/>
      <c r="R14" s="84"/>
      <c r="S14" s="84"/>
    </row>
    <row r="15" spans="1:19" ht="12.75">
      <c r="A15" s="84"/>
      <c r="B15" s="85"/>
      <c r="C15" s="85"/>
      <c r="D15" s="90"/>
      <c r="E15" s="90"/>
      <c r="F15" s="91"/>
      <c r="G15" s="84"/>
      <c r="H15" s="84"/>
      <c r="I15" s="84"/>
      <c r="J15" s="84"/>
      <c r="K15" s="84"/>
      <c r="L15" s="84"/>
      <c r="M15" s="84"/>
      <c r="N15" s="84"/>
      <c r="O15" s="84"/>
      <c r="P15" s="84"/>
      <c r="Q15" s="84"/>
      <c r="R15" s="84"/>
      <c r="S15" s="84"/>
    </row>
    <row r="16" spans="1:19" ht="12.75">
      <c r="A16" s="84"/>
      <c r="B16" s="85" t="s">
        <v>94</v>
      </c>
      <c r="C16" s="85"/>
      <c r="D16" s="90"/>
      <c r="E16" s="90"/>
      <c r="F16" s="76">
        <f>((H*u)/(H+(u-F)))/CONV</f>
        <v>7.195794217546756</v>
      </c>
      <c r="G16" s="84"/>
      <c r="H16" s="84"/>
      <c r="I16" s="84"/>
      <c r="J16" s="84"/>
      <c r="K16" s="84"/>
      <c r="L16" s="84"/>
      <c r="M16" s="84"/>
      <c r="N16" s="84"/>
      <c r="O16" s="84"/>
      <c r="P16" s="84"/>
      <c r="Q16" s="84"/>
      <c r="R16" s="84"/>
      <c r="S16" s="84"/>
    </row>
    <row r="17" spans="1:19" ht="12.75">
      <c r="A17" s="84"/>
      <c r="B17" s="85" t="s">
        <v>95</v>
      </c>
      <c r="C17" s="85"/>
      <c r="D17" s="90"/>
      <c r="E17" s="90"/>
      <c r="F17" s="77" t="str">
        <f>IF(((H*u)/(H-(u-F)))/CONV&gt;0,((H*u)/(H-(u-F)))/CONV,"Inf")</f>
        <v>Inf</v>
      </c>
      <c r="G17" s="84"/>
      <c r="H17" s="84"/>
      <c r="I17" s="84"/>
      <c r="J17" s="84"/>
      <c r="K17" s="84"/>
      <c r="L17" s="84"/>
      <c r="M17" s="84"/>
      <c r="N17" s="84"/>
      <c r="O17" s="84"/>
      <c r="P17" s="84"/>
      <c r="Q17" s="84"/>
      <c r="R17" s="84"/>
      <c r="S17" s="84"/>
    </row>
    <row r="18" spans="1:19" ht="12.75">
      <c r="A18" s="84"/>
      <c r="B18" s="85" t="s">
        <v>96</v>
      </c>
      <c r="C18" s="85"/>
      <c r="D18" s="90"/>
      <c r="E18" s="90"/>
      <c r="F18" s="77" t="str">
        <f>IF(ISNUMBER(F17),F17-F16,ROUND(F16,1)&amp;" to Inf")</f>
        <v>7.2 to Inf</v>
      </c>
      <c r="G18" s="84"/>
      <c r="H18" s="84"/>
      <c r="I18" s="84"/>
      <c r="J18" s="84"/>
      <c r="K18" s="84"/>
      <c r="L18" s="84"/>
      <c r="M18" s="84"/>
      <c r="N18" s="84"/>
      <c r="O18" s="84"/>
      <c r="P18" s="84"/>
      <c r="Q18" s="84"/>
      <c r="R18" s="84"/>
      <c r="S18" s="84"/>
    </row>
    <row r="19" spans="1:19" ht="12">
      <c r="A19" s="84"/>
      <c r="B19" s="84"/>
      <c r="C19" s="84"/>
      <c r="D19" s="84"/>
      <c r="E19" s="84"/>
      <c r="F19" s="92"/>
      <c r="G19" s="84"/>
      <c r="H19" s="84"/>
      <c r="I19" s="84"/>
      <c r="J19" s="84"/>
      <c r="K19" s="84"/>
      <c r="L19" s="84"/>
      <c r="M19" s="84"/>
      <c r="N19" s="84"/>
      <c r="O19" s="84"/>
      <c r="P19" s="84"/>
      <c r="Q19" s="84"/>
      <c r="R19" s="84"/>
      <c r="S19" s="84"/>
    </row>
    <row r="20" spans="1:19" ht="16.5">
      <c r="A20" s="84"/>
      <c r="B20" s="160" t="s">
        <v>97</v>
      </c>
      <c r="C20" s="160"/>
      <c r="D20" s="160"/>
      <c r="E20" s="160"/>
      <c r="F20" s="160"/>
      <c r="G20" s="160"/>
      <c r="H20" s="160"/>
      <c r="I20" s="160"/>
      <c r="J20" s="160"/>
      <c r="K20" s="160"/>
      <c r="L20" s="160"/>
      <c r="M20" s="160"/>
      <c r="N20" s="160"/>
      <c r="O20" s="160"/>
      <c r="P20" s="160"/>
      <c r="Q20" s="160"/>
      <c r="R20" s="160"/>
      <c r="S20" s="84"/>
    </row>
    <row r="21" spans="1:19" ht="24">
      <c r="A21" s="84"/>
      <c r="B21" s="68" t="s">
        <v>98</v>
      </c>
      <c r="C21" s="156" t="s">
        <v>99</v>
      </c>
      <c r="D21" s="157"/>
      <c r="E21" s="156" t="s">
        <v>100</v>
      </c>
      <c r="F21" s="157"/>
      <c r="G21" s="156" t="s">
        <v>101</v>
      </c>
      <c r="H21" s="157"/>
      <c r="I21" s="156" t="s">
        <v>102</v>
      </c>
      <c r="J21" s="157"/>
      <c r="K21" s="156" t="s">
        <v>103</v>
      </c>
      <c r="L21" s="157"/>
      <c r="M21" s="156" t="s">
        <v>104</v>
      </c>
      <c r="N21" s="157"/>
      <c r="O21" s="156" t="s">
        <v>105</v>
      </c>
      <c r="P21" s="157"/>
      <c r="Q21" s="156" t="s">
        <v>106</v>
      </c>
      <c r="R21" s="157"/>
      <c r="S21" s="84"/>
    </row>
    <row r="22" spans="1:19" ht="12">
      <c r="A22" s="84"/>
      <c r="B22" s="69" t="str">
        <f>F5</f>
        <v>Feet</v>
      </c>
      <c r="C22" s="69" t="s">
        <v>107</v>
      </c>
      <c r="D22" s="69" t="s">
        <v>108</v>
      </c>
      <c r="E22" s="69" t="s">
        <v>107</v>
      </c>
      <c r="F22" s="69" t="s">
        <v>108</v>
      </c>
      <c r="G22" s="69" t="s">
        <v>107</v>
      </c>
      <c r="H22" s="69" t="s">
        <v>108</v>
      </c>
      <c r="I22" s="69" t="s">
        <v>107</v>
      </c>
      <c r="J22" s="69" t="s">
        <v>108</v>
      </c>
      <c r="K22" s="69" t="s">
        <v>107</v>
      </c>
      <c r="L22" s="69" t="s">
        <v>108</v>
      </c>
      <c r="M22" s="69" t="s">
        <v>107</v>
      </c>
      <c r="N22" s="69" t="s">
        <v>108</v>
      </c>
      <c r="O22" s="69" t="s">
        <v>107</v>
      </c>
      <c r="P22" s="69" t="s">
        <v>108</v>
      </c>
      <c r="Q22" s="69" t="s">
        <v>107</v>
      </c>
      <c r="R22" s="69" t="s">
        <v>108</v>
      </c>
      <c r="S22" s="84"/>
    </row>
    <row r="23" spans="1:19" ht="12">
      <c r="A23" s="84"/>
      <c r="B23" s="70" t="s">
        <v>109</v>
      </c>
      <c r="C23" s="78">
        <f>((F^2)/(4*d))/CONV</f>
        <v>22.147588749030167</v>
      </c>
      <c r="D23" s="79" t="s">
        <v>109</v>
      </c>
      <c r="E23" s="78">
        <f>((F^2)/(5.6*d))/CONV</f>
        <v>15.819706249307266</v>
      </c>
      <c r="F23" s="79" t="s">
        <v>109</v>
      </c>
      <c r="G23" s="78">
        <f>((F^2)/(8*d))/CONV</f>
        <v>11.073794374515083</v>
      </c>
      <c r="H23" s="79" t="s">
        <v>109</v>
      </c>
      <c r="I23" s="78">
        <f>((F^2)/(11*d))/CONV</f>
        <v>8.05366863601097</v>
      </c>
      <c r="J23" s="79" t="s">
        <v>109</v>
      </c>
      <c r="K23" s="78">
        <f>((F^2)/(16*d))/CONV</f>
        <v>5.536897187257542</v>
      </c>
      <c r="L23" s="79" t="s">
        <v>109</v>
      </c>
      <c r="M23" s="78">
        <f>((F^2)/(22*d))/CONV</f>
        <v>4.026834318005485</v>
      </c>
      <c r="N23" s="79" t="s">
        <v>109</v>
      </c>
      <c r="O23" s="78">
        <f>((F^2)/(32*d))/CONV</f>
        <v>2.768448593628771</v>
      </c>
      <c r="P23" s="79" t="s">
        <v>109</v>
      </c>
      <c r="Q23" s="78">
        <f>((F^2)/(45*d))/CONV</f>
        <v>1.9686745554693486</v>
      </c>
      <c r="R23" s="79" t="s">
        <v>109</v>
      </c>
      <c r="S23" s="84"/>
    </row>
    <row r="24" spans="1:19" ht="12">
      <c r="A24" s="84"/>
      <c r="B24" s="70">
        <f>IF(F5="Feet",40,16)</f>
        <v>40</v>
      </c>
      <c r="C24" s="78">
        <f>(($L$5*(B24*CONV))/($L$5+((B24*CONV)-F)))/CONV</f>
        <v>14.322884702651791</v>
      </c>
      <c r="D24" s="79" t="str">
        <f>IF((($L$5*(B24*CONV))/($L$5-((B24*CONV)-F)))/CONV&gt;0,(($L$5*(B24*CONV))/($L$5-((B24*CONV)-F)))/CONV,"Inf")</f>
        <v>Inf</v>
      </c>
      <c r="E24" s="78">
        <f>(($L$6*(B24*CONV))/($L$6+((B24*CONV)-F)))/CONV</f>
        <v>11.396573408583007</v>
      </c>
      <c r="F24" s="79" t="str">
        <f>IF((($L$6*(B24*CONV))/($L$6-((B24*CONV)-F)))/CONV&gt;0,(($L$6*(B24*CONV))/($L$6-((B24*CONV)-F)))/CONV,"Inf")</f>
        <v>Inf</v>
      </c>
      <c r="G24" s="78">
        <f>(($L$7*(B24*CONV))/($L$7+((B24*CONV)-F)))/CONV</f>
        <v>8.72321181452992</v>
      </c>
      <c r="H24" s="79" t="str">
        <f>IF((($L$7*(B24*CONV))/($L$7-((B24*CONV)-F)))/CONV&gt;0,(($L$7*(B24*CONV))/($L$7-((B24*CONV)-F)))/CONV,"Inf")</f>
        <v>Inf</v>
      </c>
      <c r="I24" s="78">
        <f>(($L$8*(B24*CONV))/($L$8+((B24*CONV)-F)))/CONV</f>
        <v>6.745343067422662</v>
      </c>
      <c r="J24" s="79" t="str">
        <f>IF((($L$8*(B24*CONV))/($L$8-((B24*CONV)-F)))/CONV&gt;0,(($L$8*(B24*CONV))/($L$8-((B24*CONV)-F)))/CONV,"Inf")</f>
        <v>Inf</v>
      </c>
      <c r="K24" s="78">
        <f>(($L$9*(B24*CONV))/($L$9+((B24*CONV)-F)))/CONV</f>
        <v>4.89540117426793</v>
      </c>
      <c r="L24" s="79" t="str">
        <f>IF((($L$9*(B24*CONV))/($L$9-((B24*CONV)-F)))/CONV&gt;0,(($L$9*(B24*CONV))/($L$9-((B24*CONV)-F)))/CONV,"Inf")</f>
        <v>Inf</v>
      </c>
      <c r="M24" s="78">
        <f>(($L$10*(B24*CONV))/($L$10+((B24*CONV)-F)))/CONV</f>
        <v>3.683229626551109</v>
      </c>
      <c r="N24" s="79" t="str">
        <f>IF((($L$10*(B24*CONV))/($L$10-((B24*CONV)-F)))/CONV&gt;0,(($L$10*(B24*CONV))/($L$10-((B24*CONV)-F)))/CONV,"Inf")</f>
        <v>Inf</v>
      </c>
      <c r="O24" s="78">
        <f>(($L$11*(B24*CONV))/($L$11+((B24*CONV)-F)))/CONV</f>
        <v>2.6072444301989592</v>
      </c>
      <c r="P24" s="79" t="str">
        <f>IF((($L$11*(B24*CONV))/($L$11-((B24*CONV)-F)))/CONV&gt;0,(($L$11*(B24*CONV))/($L$11-((B24*CONV)-F)))/CONV,"Inf")</f>
        <v>Inf</v>
      </c>
      <c r="Q24" s="78">
        <f>(($L$12*(B24*CONV))/($L$12+((B24*CONV)-F)))/CONV</f>
        <v>1.8896222572357333</v>
      </c>
      <c r="R24" s="79" t="str">
        <f>IF((($L$12*(B24*CONV))/($L$12-((B24*CONV)-F)))/CONV&gt;0,(($L$12*(B24*CONV))/($L$12-((B24*CONV)-F)))/CONV,"Inf")</f>
        <v>Inf</v>
      </c>
      <c r="S24" s="84"/>
    </row>
    <row r="25" spans="1:19" ht="12">
      <c r="A25" s="84"/>
      <c r="B25" s="70">
        <f>IF(F5="Feet",20,8)</f>
        <v>20</v>
      </c>
      <c r="C25" s="78">
        <f>(($L$5*(B25*CONV))/($L$5+((B25*CONV)-F)))/CONV</f>
        <v>10.583686815668022</v>
      </c>
      <c r="D25" s="79">
        <f>IF((($L$5*(B25*CONV))/($L$5-((B25*CONV)-F)))/CONV&gt;0,(($L$5*(B25*CONV))/($L$5-((B25*CONV)-F)))/CONV,"Inf")</f>
        <v>181.3247538160532</v>
      </c>
      <c r="E25" s="78">
        <f>(($L$6*(B25*CONV))/($L$6+((B25*CONV)-F)))/CONV</f>
        <v>8.906381302078948</v>
      </c>
      <c r="F25" s="79" t="str">
        <f>IF((($L$6*(B25*CONV))/($L$6-((B25*CONV)-F)))/CONV&gt;0,(($L$6*(B25*CONV))/($L$6-((B25*CONV)-F)))/CONV,"Inf")</f>
        <v>Inf</v>
      </c>
      <c r="G25" s="78">
        <f>(($L$7*(B25*CONV))/($L$7+((B25*CONV)-F)))/CONV</f>
        <v>7.195794217546756</v>
      </c>
      <c r="H25" s="79" t="str">
        <f>IF((($L$7*(B25*CONV))/($L$7-((B25*CONV)-F)))/CONV&gt;0,(($L$7*(B25*CONV))/($L$7-((B25*CONV)-F)))/CONV,"Inf")</f>
        <v>Inf</v>
      </c>
      <c r="I25" s="78">
        <f>(($L$8*(B25*CONV))/($L$8+((B25*CONV)-F)))/CONV</f>
        <v>5.802690827831075</v>
      </c>
      <c r="J25" s="79" t="str">
        <f>IF((($L$8*(B25*CONV))/($L$8-((B25*CONV)-F)))/CONV&gt;0,(($L$8*(B25*CONV))/($L$8-((B25*CONV)-F)))/CONV,"Inf")</f>
        <v>Inf</v>
      </c>
      <c r="K25" s="78">
        <f>(($L$9*(B25*CONV))/($L$9+((B25*CONV)-F)))/CONV</f>
        <v>4.387116862555312</v>
      </c>
      <c r="L25" s="79" t="str">
        <f>IF((($L$9*(B25*CONV))/($L$9-((B25*CONV)-F)))/CONV&gt;0,(($L$9*(B25*CONV))/($L$9-((B25*CONV)-F)))/CONV,"Inf")</f>
        <v>Inf</v>
      </c>
      <c r="M25" s="78">
        <f>(($L$10*(B25*CONV))/($L$10+((B25*CONV)-F)))/CONV</f>
        <v>3.393653458882973</v>
      </c>
      <c r="N25" s="79" t="str">
        <f>IF((($L$10*(B25*CONV))/($L$10-((B25*CONV)-F)))/CONV&gt;0,(($L$10*(B25*CONV))/($L$10-((B25*CONV)-F)))/CONV,"Inf")</f>
        <v>Inf</v>
      </c>
      <c r="O25" s="78">
        <f>(($L$11*(B25*CONV))/($L$11+((B25*CONV)-F)))/CONV</f>
        <v>2.4637807872076145</v>
      </c>
      <c r="P25" s="79" t="str">
        <f>IF((($L$11*(B25*CONV))/($L$11-((B25*CONV)-F)))/CONV&gt;0,(($L$11*(B25*CONV))/($L$11-((B25*CONV)-F)))/CONV,"Inf")</f>
        <v>Inf</v>
      </c>
      <c r="Q25" s="78">
        <f>(($L$12*(B25*CONV))/($L$12+((B25*CONV)-F)))/CONV</f>
        <v>1.8166735717419868</v>
      </c>
      <c r="R25" s="79" t="str">
        <f>IF((($L$12*(B25*CONV))/($L$12-((B25*CONV)-F)))/CONV&gt;0,(($L$12*(B25*CONV))/($L$12-((B25*CONV)-F)))/CONV,"Inf")</f>
        <v>Inf</v>
      </c>
      <c r="S25" s="84"/>
    </row>
    <row r="26" spans="1:19" ht="12">
      <c r="A26" s="84"/>
      <c r="B26" s="70">
        <f>IF(F5="Feet",10,4)</f>
        <v>10</v>
      </c>
      <c r="C26" s="78">
        <f>(($L$5*(B26*CONV))/($L$5+((B26*CONV)-F)))/CONV</f>
        <v>6.953212044235648</v>
      </c>
      <c r="D26" s="79">
        <f>IF((($L$5*(B26*CONV))/($L$5-((B26*CONV)-F)))/CONV&gt;0,(($L$5*(B26*CONV))/($L$5-((B26*CONV)-F)))/CONV,"Inf")</f>
        <v>17.799429572319315</v>
      </c>
      <c r="E26" s="78">
        <f>(($L$6*(B26*CONV))/($L$6+((B26*CONV)-F)))/CONV</f>
        <v>6.197868411172713</v>
      </c>
      <c r="F26" s="79">
        <f>IF((($L$6*(B26*CONV))/($L$6-((B26*CONV)-F)))/CONV&gt;0,(($L$6*(B26*CONV))/($L$6-((B26*CONV)-F)))/CONV,"Inf")</f>
        <v>25.87040593676312</v>
      </c>
      <c r="G26" s="78">
        <f>(($L$7*(B26*CONV))/($L$7+((B26*CONV)-F)))/CONV</f>
        <v>5.329443590108757</v>
      </c>
      <c r="H26" s="79">
        <f>IF((($L$7*(B26*CONV))/($L$7-((B26*CONV)-F)))/CONV&gt;0,(($L$7*(B26*CONV))/($L$7-((B26*CONV)-F)))/CONV,"Inf")</f>
        <v>80.88552562745829</v>
      </c>
      <c r="I26" s="78">
        <f>(($L$8*(B26*CONV))/($L$8+((B26*CONV)-F)))/CONV</f>
        <v>4.535133677576765</v>
      </c>
      <c r="J26" s="79" t="str">
        <f>IF((($L$8*(B26*CONV))/($L$8-((B26*CONV)-F)))/CONV&gt;0,(($L$8*(B26*CONV))/($L$8-((B26*CONV)-F)))/CONV,"Inf")</f>
        <v>Inf</v>
      </c>
      <c r="K26" s="78">
        <f>(($L$9*(B26*CONV))/($L$9+((B26*CONV)-F)))/CONV</f>
        <v>3.6327480984398917</v>
      </c>
      <c r="L26" s="79" t="str">
        <f>IF((($L$9*(B26*CONV))/($L$9-((B26*CONV)-F)))/CONV&gt;0,(($L$9*(B26*CONV))/($L$9-((B26*CONV)-F)))/CONV,"Inf")</f>
        <v>Inf</v>
      </c>
      <c r="M26" s="78">
        <f>(($L$10*(B26*CONV))/($L$10+((B26*CONV)-F)))/CONV</f>
        <v>2.9325398506685194</v>
      </c>
      <c r="N26" s="79" t="str">
        <f>IF((($L$10*(B26*CONV))/($L$10-((B26*CONV)-F)))/CONV&gt;0,(($L$10*(B26*CONV))/($L$10-((B26*CONV)-F)))/CONV,"Inf")</f>
        <v>Inf</v>
      </c>
      <c r="O26" s="78">
        <f>(($L$11*(B26*CONV))/($L$11+((B26*CONV)-F)))/CONV</f>
        <v>2.2195223243882634</v>
      </c>
      <c r="P26" s="79" t="str">
        <f>IF((($L$11*(B26*CONV))/($L$11-((B26*CONV)-F)))/CONV&gt;0,(($L$11*(B26*CONV))/($L$11-((B26*CONV)-F)))/CONV,"Inf")</f>
        <v>Inf</v>
      </c>
      <c r="Q26" s="78">
        <f>(($L$12*(B26*CONV))/($L$12+((B26*CONV)-F)))/CONV</f>
        <v>1.686462153298938</v>
      </c>
      <c r="R26" s="79" t="str">
        <f>IF((($L$12*(B26*CONV))/($L$12-((B26*CONV)-F)))/CONV&gt;0,(($L$12*(B26*CONV))/($L$12-((B26*CONV)-F)))/CONV,"Inf")</f>
        <v>Inf</v>
      </c>
      <c r="S26" s="84"/>
    </row>
    <row r="27" spans="1:19" ht="12">
      <c r="A27" s="84"/>
      <c r="B27" s="70">
        <f>IF(F5="Feet",5,2)</f>
        <v>5</v>
      </c>
      <c r="C27" s="78">
        <f>(($L$5*(B27*CONV))/($L$5+((B27*CONV)-F)))/CONV</f>
        <v>4.123962918635328</v>
      </c>
      <c r="D27" s="79">
        <f>IF((($L$5*(B27*CONV))/($L$5-((B27*CONV)-F)))/CONV&gt;0,(($L$5*(B27*CONV))/($L$5-((B27*CONV)-F)))/CONV,"Inf")</f>
        <v>6.348610044157959</v>
      </c>
      <c r="E27" s="78">
        <f>(($L$6*(B27*CONV))/($L$6+((B27*CONV)-F)))/CONV</f>
        <v>3.8538721274001086</v>
      </c>
      <c r="F27" s="79">
        <f>IF((($L$6*(B27*CONV))/($L$6-((B27*CONV)-F)))/CONV&gt;0,(($L$6*(B27*CONV))/($L$6-((B27*CONV)-F)))/CONV,"Inf")</f>
        <v>7.116388707257094</v>
      </c>
      <c r="G27" s="78">
        <f>(($L$7*(B27*CONV))/($L$7+((B27*CONV)-F)))/CONV</f>
        <v>3.509136226959926</v>
      </c>
      <c r="H27" s="79">
        <f>IF((($L$7*(B27*CONV))/($L$7-((B27*CONV)-F)))/CONV&gt;0,(($L$7*(B27*CONV))/($L$7-((B27*CONV)-F)))/CONV,"Inf")</f>
        <v>8.693415549879166</v>
      </c>
      <c r="I27" s="78">
        <f>(($L$8*(B27*CONV))/($L$8+((B27*CONV)-F)))/CONV</f>
        <v>3.156223752989392</v>
      </c>
      <c r="J27" s="79">
        <f>IF((($L$8*(B27*CONV))/($L$8-((B27*CONV)-F)))/CONV&gt;0,(($L$8*(B27*CONV))/($L$8-((B27*CONV)-F)))/CONV,"Inf")</f>
        <v>12.024190448042248</v>
      </c>
      <c r="K27" s="78">
        <f>(($L$9*(B27*CONV))/($L$9+((B27*CONV)-F)))/CONV</f>
        <v>2.7031350138137165</v>
      </c>
      <c r="L27" s="79">
        <f>IF((($L$9*(B27*CONV))/($L$9-((B27*CONV)-F)))/CONV&gt;0,(($L$9*(B27*CONV))/($L$9-((B27*CONV)-F)))/CONV,"Inf")</f>
        <v>33.26771395861625</v>
      </c>
      <c r="M27" s="78">
        <f>(($L$10*(B27*CONV))/($L$10+((B27*CONV)-F)))/CONV</f>
        <v>2.3059080535895986</v>
      </c>
      <c r="N27" s="79" t="str">
        <f>IF((($L$10*(B27*CONV))/($L$10-((B27*CONV)-F)))/CONV&gt;0,(($L$10*(B27*CONV))/($L$10-((B27*CONV)-F)))/CONV,"Inf")</f>
        <v>Inf</v>
      </c>
      <c r="O27" s="78">
        <f>(($L$11*(B27*CONV))/($L$11+((B27*CONV)-F)))/CONV</f>
        <v>1.8522577976507921</v>
      </c>
      <c r="P27" s="79" t="str">
        <f>IF((($L$11*(B27*CONV))/($L$11-((B27*CONV)-F)))/CONV&gt;0,(($L$11*(B27*CONV))/($L$11-((B27*CONV)-F)))/CONV,"Inf")</f>
        <v>Inf</v>
      </c>
      <c r="Q27" s="78">
        <f>(($L$12*(B27*CONV))/($L$12+((B27*CONV)-F)))/CONV</f>
        <v>1.4750163790735458</v>
      </c>
      <c r="R27" s="79" t="str">
        <f>IF((($L$12*(B27*CONV))/($L$12-((B27*CONV)-F)))/CONV&gt;0,(($L$12*(B27*CONV))/($L$12-((B27*CONV)-F)))/CONV,"Inf")</f>
        <v>Inf</v>
      </c>
      <c r="S27" s="84"/>
    </row>
    <row r="28" spans="1:19" ht="12">
      <c r="A28" s="84"/>
      <c r="B28" s="71">
        <f>IF(F5="Feet",3,1)</f>
        <v>3</v>
      </c>
      <c r="C28" s="80">
        <f>(($L$5*(B28*CONV))/($L$5+((B28*CONV)-F)))/CONV</f>
        <v>2.6735043061543706</v>
      </c>
      <c r="D28" s="81">
        <f>IF((($L$5*(B28*CONV))/($L$5-((B28*CONV)-F)))/CONV&gt;0,(($L$5*(B28*CONV))/($L$5-((B28*CONV)-F)))/CONV,"Inf")</f>
        <v>3.4173342510973455</v>
      </c>
      <c r="E28" s="80">
        <f>(($L$6*(B28*CONV))/($L$6+((B28*CONV)-F)))/CONV</f>
        <v>2.5619744877551165</v>
      </c>
      <c r="F28" s="81">
        <f>IF((($L$6*(B28*CONV))/($L$6-((B28*CONV)-F)))/CONV&gt;0,(($L$6*(B28*CONV))/($L$6-((B28*CONV)-F)))/CONV,"Inf")</f>
        <v>3.6186949648444227</v>
      </c>
      <c r="G28" s="80">
        <f>(($L$7*(B28*CONV))/($L$7+((B28*CONV)-F)))/CONV</f>
        <v>2.4110997447860565</v>
      </c>
      <c r="H28" s="81">
        <f>IF((($L$7*(B28*CONV))/($L$7-((B28*CONV)-F)))/CONV&gt;0,(($L$7*(B28*CONV))/($L$7-((B28*CONV)-F)))/CONV,"Inf")</f>
        <v>3.9695430032508057</v>
      </c>
      <c r="I28" s="80">
        <f>(($L$8*(B28*CONV))/($L$8+((B28*CONV)-F)))/CONV</f>
        <v>2.245782042535547</v>
      </c>
      <c r="J28" s="81">
        <f>IF((($L$8*(B28*CONV))/($L$8-((B28*CONV)-F)))/CONV&gt;0,(($L$8*(B28*CONV))/($L$8-((B28*CONV)-F)))/CONV,"Inf")</f>
        <v>4.5169672527248546</v>
      </c>
      <c r="K28" s="80">
        <f>(($L$9*(B28*CONV))/($L$9+((B28*CONV)-F)))/CONV</f>
        <v>2.0154639917477932</v>
      </c>
      <c r="L28" s="81">
        <f>IF((($L$9*(B28*CONV))/($L$9-((B28*CONV)-F)))/CONV&gt;0,(($L$9*(B28*CONV))/($L$9-((B28*CONV)-F)))/CONV,"Inf")</f>
        <v>5.8649993714806</v>
      </c>
      <c r="M28" s="80">
        <f>(($L$10*(B28*CONV))/($L$10+((B28*CONV)-F)))/CONV</f>
        <v>1.7946070803403626</v>
      </c>
      <c r="N28" s="81">
        <f>IF((($L$10*(B28*CONV))/($L$10-((B28*CONV)-F)))/CONV&gt;0,(($L$10*(B28*CONV))/($L$10-((B28*CONV)-F)))/CONV,"Inf")</f>
        <v>9.13729098907111</v>
      </c>
      <c r="O28" s="80">
        <f>(($L$11*(B28*CONV))/($L$11+((B28*CONV)-F)))/CONV</f>
        <v>1.5174645084699823</v>
      </c>
      <c r="P28" s="81">
        <f>IF((($L$11*(B28*CONV))/($L$11-((B28*CONV)-F)))/CONV&gt;0,(($L$11*(B28*CONV))/($L$11-((B28*CONV)-F)))/CONV,"Inf")</f>
        <v>130.33271257632268</v>
      </c>
      <c r="Q28" s="80">
        <f>(($L$12*(B28*CONV))/($L$12+((B28*CONV)-F)))/CONV</f>
        <v>1.263753364680146</v>
      </c>
      <c r="R28" s="81" t="str">
        <f>IF((($L$12*(B28*CONV))/($L$12-((B28*CONV)-F)))/CONV&gt;0,(($L$12*(B28*CONV))/($L$12-((B28*CONV)-F)))/CONV,"Inf")</f>
        <v>Inf</v>
      </c>
      <c r="S28" s="84"/>
    </row>
    <row r="29" spans="1:19" ht="12">
      <c r="A29" s="84"/>
      <c r="B29" s="84"/>
      <c r="C29" s="84"/>
      <c r="D29" s="84"/>
      <c r="E29" s="84"/>
      <c r="F29" s="84"/>
      <c r="G29" s="84"/>
      <c r="H29" s="84"/>
      <c r="I29" s="84"/>
      <c r="J29" s="84"/>
      <c r="K29" s="84"/>
      <c r="L29" s="84"/>
      <c r="M29" s="84"/>
      <c r="N29" s="92"/>
      <c r="O29" s="84"/>
      <c r="P29" s="84"/>
      <c r="Q29" s="84"/>
      <c r="R29" s="84"/>
      <c r="S29" s="84"/>
    </row>
    <row r="30" spans="1:19" ht="12">
      <c r="A30" s="84"/>
      <c r="B30" s="86"/>
      <c r="C30" s="93"/>
      <c r="D30" s="93"/>
      <c r="E30" s="93"/>
      <c r="F30" s="93"/>
      <c r="G30" s="84"/>
      <c r="H30" s="84"/>
      <c r="I30" s="84"/>
      <c r="J30" s="84"/>
      <c r="K30" s="84"/>
      <c r="L30" s="84"/>
      <c r="M30" s="84"/>
      <c r="N30" s="84"/>
      <c r="O30" s="159" t="s">
        <v>135</v>
      </c>
      <c r="P30" s="159"/>
      <c r="Q30" s="159"/>
      <c r="R30" s="159"/>
      <c r="S30" s="93"/>
    </row>
    <row r="31" spans="1:19" ht="12">
      <c r="A31" s="84"/>
      <c r="B31" s="84"/>
      <c r="C31" s="84"/>
      <c r="D31" s="84"/>
      <c r="E31" s="84"/>
      <c r="F31" s="84"/>
      <c r="G31" s="84"/>
      <c r="H31" s="84"/>
      <c r="I31" s="84"/>
      <c r="J31" s="84"/>
      <c r="K31" s="84"/>
      <c r="L31" s="84"/>
      <c r="M31" s="84"/>
      <c r="N31" s="84"/>
      <c r="O31" s="84"/>
      <c r="P31" s="84"/>
      <c r="Q31" s="84"/>
      <c r="R31" s="84"/>
      <c r="S31" s="84"/>
    </row>
    <row r="35" ht="12">
      <c r="Q35" s="48"/>
    </row>
  </sheetData>
  <sheetProtection password="E8B6" sheet="1" objects="1" scenarios="1"/>
  <mergeCells count="13">
    <mergeCell ref="A2:R2"/>
    <mergeCell ref="K21:L21"/>
    <mergeCell ref="O30:R30"/>
    <mergeCell ref="M21:N21"/>
    <mergeCell ref="B4:F4"/>
    <mergeCell ref="B11:F11"/>
    <mergeCell ref="B20:R20"/>
    <mergeCell ref="O21:P21"/>
    <mergeCell ref="Q21:R21"/>
    <mergeCell ref="C21:D21"/>
    <mergeCell ref="E21:F21"/>
    <mergeCell ref="G21:H21"/>
    <mergeCell ref="I21:J21"/>
  </mergeCells>
  <dataValidations count="5">
    <dataValidation type="list" allowBlank="1" showInputMessage="1" showErrorMessage="1" sqref="F5">
      <formula1>"Feet, Meters"</formula1>
    </dataValidation>
    <dataValidation type="list" allowBlank="1" showInputMessage="1" showErrorMessage="1" sqref="F6">
      <formula1>"Digital*, 35mm, 645, 6 x 6, 6 x 7, 6 x 9, 4 x 5, 5 x 7, 8 x 10"</formula1>
    </dataValidation>
    <dataValidation type="decimal" allowBlank="1" showInputMessage="1" showErrorMessage="1" errorTitle="Hold It Right There" error="This needs to be a number between 1 and 124" sqref="F9">
      <formula1>1</formula1>
      <formula2>124</formula2>
    </dataValidation>
    <dataValidation type="whole" allowBlank="1" showInputMessage="1" showErrorMessage="1" errorTitle="Whoa Photo Person!" error="This should be a whole number between 10 and 2000. " sqref="F7">
      <formula1>10</formula1>
      <formula2>2000</formula2>
    </dataValidation>
    <dataValidation type="decimal" allowBlank="1" showInputMessage="1" showErrorMessage="1" errorTitle="This Won't Work" error="This needs to be a number between .01 and 1000." sqref="F8">
      <formula1>0.01</formula1>
      <formula2>1000</formula2>
    </dataValidation>
  </dataValidations>
  <printOptions/>
  <pageMargins left="0.75" right="0.75" top="1" bottom="1" header="0.5" footer="0.5"/>
  <pageSetup orientation="landscape" paperSize="9"/>
  <headerFooter alignWithMargins="0">
    <oddHeader>&amp;C&amp;G</oddHeader>
  </headerFooter>
  <drawing r:id="rId1"/>
  <legacyDrawingHF r:id="rId2"/>
</worksheet>
</file>

<file path=xl/worksheets/sheet4.xml><?xml version="1.0" encoding="utf-8"?>
<worksheet xmlns="http://schemas.openxmlformats.org/spreadsheetml/2006/main" xmlns:r="http://schemas.openxmlformats.org/officeDocument/2006/relationships">
  <dimension ref="A1:P38"/>
  <sheetViews>
    <sheetView showGridLines="0" showRowColHeaders="0" workbookViewId="0" topLeftCell="A1">
      <selection activeCell="M17" sqref="M17"/>
    </sheetView>
  </sheetViews>
  <sheetFormatPr defaultColWidth="11.5546875" defaultRowHeight="15"/>
  <cols>
    <col min="1" max="1" width="4.3359375" style="0" customWidth="1"/>
    <col min="2" max="2" width="7.10546875" style="0" customWidth="1"/>
    <col min="3" max="3" width="14.5546875" style="0" bestFit="1" customWidth="1"/>
    <col min="4" max="4" width="5.3359375" style="2" customWidth="1"/>
    <col min="5" max="5" width="7.6640625" style="0" customWidth="1"/>
    <col min="7" max="7" width="6.10546875" style="0" customWidth="1"/>
    <col min="8" max="8" width="7.6640625" style="0" customWidth="1"/>
    <col min="14" max="14" width="3.6640625" style="0" customWidth="1"/>
  </cols>
  <sheetData>
    <row r="1" spans="1:14" ht="16.5" customHeight="1">
      <c r="A1" s="4"/>
      <c r="B1" s="162" t="s">
        <v>4</v>
      </c>
      <c r="C1" s="163"/>
      <c r="D1" s="163"/>
      <c r="E1" s="163"/>
      <c r="F1" s="163"/>
      <c r="G1" s="163"/>
      <c r="H1" s="163"/>
      <c r="I1" s="163"/>
      <c r="J1" s="163"/>
      <c r="K1" s="163"/>
      <c r="L1" s="163"/>
      <c r="M1" s="163"/>
      <c r="N1" s="4"/>
    </row>
    <row r="2" spans="1:14" ht="6.75" customHeight="1">
      <c r="A2" s="4"/>
      <c r="B2" s="17"/>
      <c r="C2" s="18"/>
      <c r="D2" s="18"/>
      <c r="E2" s="18"/>
      <c r="F2" s="18"/>
      <c r="G2" s="18"/>
      <c r="H2" s="18"/>
      <c r="I2" s="18"/>
      <c r="J2" s="18"/>
      <c r="K2" s="18"/>
      <c r="L2" s="18"/>
      <c r="M2" s="18"/>
      <c r="N2" s="4"/>
    </row>
    <row r="3" spans="1:14" ht="15">
      <c r="A3" s="4"/>
      <c r="B3" s="161" t="s">
        <v>136</v>
      </c>
      <c r="C3" s="161"/>
      <c r="D3" s="161"/>
      <c r="E3" s="161"/>
      <c r="F3" s="161" t="s">
        <v>138</v>
      </c>
      <c r="G3" s="161"/>
      <c r="H3" s="161"/>
      <c r="I3" s="4"/>
      <c r="J3" s="161" t="s">
        <v>159</v>
      </c>
      <c r="K3" s="161"/>
      <c r="L3" s="161"/>
      <c r="M3" s="161"/>
      <c r="N3" s="4"/>
    </row>
    <row r="4" spans="1:14" ht="15">
      <c r="A4" s="4"/>
      <c r="B4" s="6"/>
      <c r="C4" s="6" t="s">
        <v>137</v>
      </c>
      <c r="D4" s="5"/>
      <c r="E4" s="4"/>
      <c r="F4" s="161" t="s">
        <v>139</v>
      </c>
      <c r="G4" s="161"/>
      <c r="H4" s="161"/>
      <c r="I4" s="4"/>
      <c r="J4" s="19" t="s">
        <v>0</v>
      </c>
      <c r="K4" s="19" t="s">
        <v>1</v>
      </c>
      <c r="L4" s="19" t="s">
        <v>2</v>
      </c>
      <c r="M4" s="19" t="s">
        <v>3</v>
      </c>
      <c r="N4" s="4"/>
    </row>
    <row r="5" spans="1:14" ht="15">
      <c r="A5" s="1"/>
      <c r="B5" s="1"/>
      <c r="C5" s="1"/>
      <c r="D5" s="3"/>
      <c r="E5" s="1"/>
      <c r="F5" s="7"/>
      <c r="G5" s="110"/>
      <c r="H5" s="24"/>
      <c r="I5" s="1"/>
      <c r="J5" s="16">
        <v>1</v>
      </c>
      <c r="K5" s="16">
        <v>1.1</v>
      </c>
      <c r="L5" s="16">
        <v>1.2</v>
      </c>
      <c r="M5" s="16">
        <v>1.3</v>
      </c>
      <c r="N5" s="1"/>
    </row>
    <row r="6" spans="1:14" ht="15">
      <c r="A6" s="1"/>
      <c r="B6" s="167" t="s">
        <v>140</v>
      </c>
      <c r="C6" s="168"/>
      <c r="D6" s="25">
        <v>3</v>
      </c>
      <c r="E6" s="1"/>
      <c r="F6" s="9" t="s">
        <v>141</v>
      </c>
      <c r="G6" s="113">
        <f>ROUND((0.00000000000000022204460492531+LOG(D13,10)*3.321928095),2)</f>
        <v>4.32</v>
      </c>
      <c r="H6" s="24"/>
      <c r="I6" s="16"/>
      <c r="J6" s="16">
        <v>1.4</v>
      </c>
      <c r="K6" s="16">
        <v>1.5</v>
      </c>
      <c r="L6" s="16">
        <v>1.7</v>
      </c>
      <c r="M6" s="16">
        <v>1.8</v>
      </c>
      <c r="N6" s="1"/>
    </row>
    <row r="7" spans="1:14" ht="15">
      <c r="A7" s="1"/>
      <c r="B7" s="1"/>
      <c r="C7" s="1"/>
      <c r="D7" s="10"/>
      <c r="E7" s="1"/>
      <c r="F7" s="1"/>
      <c r="G7" s="114"/>
      <c r="H7" s="24"/>
      <c r="I7" s="16"/>
      <c r="J7" s="20">
        <v>2</v>
      </c>
      <c r="K7" s="20">
        <v>2.2</v>
      </c>
      <c r="L7" s="20">
        <v>2.3</v>
      </c>
      <c r="M7" s="20">
        <v>2.6</v>
      </c>
      <c r="N7" s="1"/>
    </row>
    <row r="8" spans="1:14" ht="15">
      <c r="A8" s="1"/>
      <c r="B8" s="164" t="str">
        <f>IF(D6=1,"Filter Factor:  ","Filter Factor #1:  ")</f>
        <v>Filter Factor #1:  </v>
      </c>
      <c r="C8" s="165"/>
      <c r="D8" s="26">
        <v>2.5</v>
      </c>
      <c r="E8" s="1"/>
      <c r="F8" s="9" t="s">
        <v>142</v>
      </c>
      <c r="G8" s="109">
        <f>G9+G12</f>
        <v>4.25</v>
      </c>
      <c r="H8" s="24"/>
      <c r="I8" s="16"/>
      <c r="J8" s="20">
        <v>2.8</v>
      </c>
      <c r="K8" s="20">
        <v>3.1</v>
      </c>
      <c r="L8" s="20">
        <v>3.4</v>
      </c>
      <c r="M8" s="20">
        <v>3.7</v>
      </c>
      <c r="N8" s="1"/>
    </row>
    <row r="9" spans="1:14" ht="15">
      <c r="A9" s="1"/>
      <c r="B9" s="110"/>
      <c r="C9" s="112"/>
      <c r="D9" s="145"/>
      <c r="E9" s="110"/>
      <c r="F9" s="110"/>
      <c r="G9" s="110">
        <f>TRUNC(G6)</f>
        <v>4</v>
      </c>
      <c r="H9" s="7"/>
      <c r="I9" s="16"/>
      <c r="J9" s="16">
        <v>4</v>
      </c>
      <c r="K9" s="16">
        <v>4.4</v>
      </c>
      <c r="L9" s="16">
        <v>4.7</v>
      </c>
      <c r="M9" s="16">
        <v>5.2</v>
      </c>
      <c r="N9" s="1"/>
    </row>
    <row r="10" spans="1:14" ht="15">
      <c r="A10" s="1"/>
      <c r="B10" s="166" t="str">
        <f>IF(D6&gt;1,"Filter Factor #2:  ","")</f>
        <v>Filter Factor #2:  </v>
      </c>
      <c r="C10" s="166"/>
      <c r="D10" s="116">
        <v>2</v>
      </c>
      <c r="E10" s="110"/>
      <c r="F10" s="110"/>
      <c r="G10" s="110">
        <f>G6-G9</f>
        <v>0.3200000000000003</v>
      </c>
      <c r="H10" s="7"/>
      <c r="I10" s="16"/>
      <c r="J10" s="16">
        <v>5.6</v>
      </c>
      <c r="K10" s="16">
        <v>6.2</v>
      </c>
      <c r="L10" s="16">
        <v>6.7</v>
      </c>
      <c r="M10" s="16">
        <v>7.3</v>
      </c>
      <c r="N10" s="1"/>
    </row>
    <row r="11" spans="1:14" ht="15">
      <c r="A11" s="1"/>
      <c r="B11" s="146"/>
      <c r="C11" s="147"/>
      <c r="D11" s="117"/>
      <c r="E11" s="110"/>
      <c r="F11" s="110"/>
      <c r="G11" s="110">
        <f>ROUND((G10/0.25),0)</f>
        <v>1</v>
      </c>
      <c r="H11" s="7"/>
      <c r="I11" s="16"/>
      <c r="J11" s="20">
        <v>8</v>
      </c>
      <c r="K11" s="20">
        <v>8.7</v>
      </c>
      <c r="L11" s="20">
        <v>9.5</v>
      </c>
      <c r="M11" s="20">
        <v>10.4</v>
      </c>
      <c r="N11" s="1"/>
    </row>
    <row r="12" spans="1:14" ht="15">
      <c r="A12" s="1"/>
      <c r="B12" s="166" t="str">
        <f>IF(D6=3,"Filter Factor #3:  ","")</f>
        <v>Filter Factor #3:  </v>
      </c>
      <c r="C12" s="166"/>
      <c r="D12" s="116">
        <v>4</v>
      </c>
      <c r="E12" s="110"/>
      <c r="F12" s="110"/>
      <c r="G12" s="110">
        <f>G11/4</f>
        <v>0.25</v>
      </c>
      <c r="H12" s="7"/>
      <c r="I12" s="16"/>
      <c r="J12" s="20">
        <v>11</v>
      </c>
      <c r="K12" s="20">
        <v>12</v>
      </c>
      <c r="L12" s="20">
        <v>13</v>
      </c>
      <c r="M12" s="20">
        <v>14.6</v>
      </c>
      <c r="N12" s="1"/>
    </row>
    <row r="13" spans="1:14" ht="15">
      <c r="A13" s="1"/>
      <c r="B13" s="110"/>
      <c r="C13" s="110"/>
      <c r="D13" s="112">
        <f>IF(D6=1,D8,IF(D6=2,D8*D10,IF(D6=3,D8*D10*D12,"")))</f>
        <v>20</v>
      </c>
      <c r="E13" s="110"/>
      <c r="F13" s="110"/>
      <c r="G13" s="110"/>
      <c r="H13" s="7"/>
      <c r="I13" s="16"/>
      <c r="J13" s="16">
        <v>16</v>
      </c>
      <c r="K13" s="16">
        <v>17</v>
      </c>
      <c r="L13" s="16">
        <v>19</v>
      </c>
      <c r="M13" s="16">
        <v>20.7</v>
      </c>
      <c r="N13" s="1"/>
    </row>
    <row r="14" spans="1:14" ht="15">
      <c r="A14" s="1"/>
      <c r="B14" s="111"/>
      <c r="C14" s="111"/>
      <c r="D14" s="115"/>
      <c r="E14" s="111"/>
      <c r="F14" s="111"/>
      <c r="G14" s="111"/>
      <c r="H14" s="1"/>
      <c r="I14" s="16"/>
      <c r="J14" s="16">
        <v>22</v>
      </c>
      <c r="K14" s="16">
        <v>24.6</v>
      </c>
      <c r="L14" s="16">
        <v>27</v>
      </c>
      <c r="M14" s="16">
        <v>29</v>
      </c>
      <c r="N14" s="1"/>
    </row>
    <row r="15" spans="1:14" ht="15">
      <c r="A15" s="1"/>
      <c r="B15" s="161" t="s">
        <v>6</v>
      </c>
      <c r="C15" s="161"/>
      <c r="D15" s="161"/>
      <c r="E15" s="161"/>
      <c r="F15" s="161"/>
      <c r="G15" s="1"/>
      <c r="H15" s="1"/>
      <c r="I15" s="16"/>
      <c r="J15" s="20">
        <v>32</v>
      </c>
      <c r="K15" s="20">
        <v>35</v>
      </c>
      <c r="L15" s="20">
        <v>38</v>
      </c>
      <c r="M15" s="20">
        <v>41</v>
      </c>
      <c r="N15" s="1"/>
    </row>
    <row r="16" spans="1:14" ht="30">
      <c r="A16" s="1"/>
      <c r="B16" s="1"/>
      <c r="C16" s="11" t="s">
        <v>143</v>
      </c>
      <c r="D16" s="1"/>
      <c r="E16" s="12" t="s">
        <v>144</v>
      </c>
      <c r="F16" s="1"/>
      <c r="G16" s="1"/>
      <c r="H16" s="1"/>
      <c r="I16" s="16"/>
      <c r="J16" s="16"/>
      <c r="K16" s="16"/>
      <c r="L16" s="16"/>
      <c r="M16" s="16"/>
      <c r="N16" s="1"/>
    </row>
    <row r="17" spans="1:14" ht="15">
      <c r="A17" s="1"/>
      <c r="B17" s="1"/>
      <c r="C17" s="13" t="s">
        <v>145</v>
      </c>
      <c r="D17" s="1"/>
      <c r="E17" s="14" t="s">
        <v>146</v>
      </c>
      <c r="F17" s="1"/>
      <c r="G17" s="1"/>
      <c r="H17" s="1"/>
      <c r="I17" s="15"/>
      <c r="J17" s="15"/>
      <c r="K17" s="15"/>
      <c r="L17" s="15"/>
      <c r="M17" s="1"/>
      <c r="N17" s="1"/>
    </row>
    <row r="18" spans="1:14" ht="18">
      <c r="A18" s="1"/>
      <c r="B18" s="1"/>
      <c r="C18" s="13" t="s">
        <v>147</v>
      </c>
      <c r="D18" s="1"/>
      <c r="E18" s="14" t="s">
        <v>148</v>
      </c>
      <c r="F18" s="1"/>
      <c r="G18" s="1"/>
      <c r="H18" s="1"/>
      <c r="I18" s="15"/>
      <c r="J18" s="22"/>
      <c r="K18" s="15"/>
      <c r="L18" s="15"/>
      <c r="M18" s="1"/>
      <c r="N18" s="1"/>
    </row>
    <row r="19" spans="1:14" ht="15">
      <c r="A19" s="1"/>
      <c r="B19" s="1"/>
      <c r="C19" s="13" t="s">
        <v>149</v>
      </c>
      <c r="D19" s="1"/>
      <c r="E19" s="14" t="s">
        <v>150</v>
      </c>
      <c r="F19" s="1"/>
      <c r="G19" s="1"/>
      <c r="H19" s="1"/>
      <c r="I19" s="15"/>
      <c r="J19" s="15"/>
      <c r="K19" s="15"/>
      <c r="L19" s="15"/>
      <c r="M19" s="1"/>
      <c r="N19" s="1"/>
    </row>
    <row r="20" spans="1:14" ht="15">
      <c r="A20" s="1"/>
      <c r="B20" s="1"/>
      <c r="C20" s="13" t="s">
        <v>151</v>
      </c>
      <c r="D20" s="1"/>
      <c r="E20" s="14" t="s">
        <v>152</v>
      </c>
      <c r="F20" s="1"/>
      <c r="G20" s="1"/>
      <c r="H20" s="1"/>
      <c r="I20" s="15"/>
      <c r="J20" s="15"/>
      <c r="K20" s="15"/>
      <c r="L20" s="15"/>
      <c r="M20" s="1"/>
      <c r="N20" s="1"/>
    </row>
    <row r="21" spans="1:14" ht="15">
      <c r="A21" s="1"/>
      <c r="B21" s="1"/>
      <c r="C21" s="13" t="s">
        <v>153</v>
      </c>
      <c r="D21" s="1"/>
      <c r="E21" s="14" t="s">
        <v>150</v>
      </c>
      <c r="F21" s="1"/>
      <c r="G21" s="1"/>
      <c r="H21" s="1"/>
      <c r="I21" s="24"/>
      <c r="J21" s="23"/>
      <c r="K21" s="15"/>
      <c r="L21" s="15"/>
      <c r="M21" s="1"/>
      <c r="N21" s="1"/>
    </row>
    <row r="22" spans="1:14" ht="15">
      <c r="A22" s="1"/>
      <c r="B22" s="1"/>
      <c r="C22" s="13" t="s">
        <v>154</v>
      </c>
      <c r="D22" s="1"/>
      <c r="E22" s="14" t="s">
        <v>158</v>
      </c>
      <c r="F22" s="1"/>
      <c r="G22" s="1"/>
      <c r="H22" s="1"/>
      <c r="I22" s="15"/>
      <c r="J22" s="15"/>
      <c r="K22" s="15" t="s">
        <v>23</v>
      </c>
      <c r="L22" s="15"/>
      <c r="M22" s="1"/>
      <c r="N22" s="1"/>
    </row>
    <row r="23" ht="15">
      <c r="D23"/>
    </row>
    <row r="38" ht="15">
      <c r="P38" s="21"/>
    </row>
  </sheetData>
  <mergeCells count="10">
    <mergeCell ref="B12:C12"/>
    <mergeCell ref="B15:F15"/>
    <mergeCell ref="B3:E3"/>
    <mergeCell ref="F3:H3"/>
    <mergeCell ref="F4:H4"/>
    <mergeCell ref="B6:C6"/>
    <mergeCell ref="J3:M3"/>
    <mergeCell ref="B1:M1"/>
    <mergeCell ref="B8:C8"/>
    <mergeCell ref="B10:C10"/>
  </mergeCells>
  <conditionalFormatting sqref="C11 B10:C10 B12:C12">
    <cfRule type="cellIs" priority="1" dxfId="0" operator="greaterThan" stopIfTrue="1">
      <formula>""""""</formula>
    </cfRule>
  </conditionalFormatting>
  <conditionalFormatting sqref="D10:D11">
    <cfRule type="expression" priority="2" dxfId="1" stopIfTrue="1">
      <formula>IF(D6&gt;1,TRUE,FALSE)</formula>
    </cfRule>
  </conditionalFormatting>
  <conditionalFormatting sqref="D12">
    <cfRule type="expression" priority="3" dxfId="1" stopIfTrue="1">
      <formula>IF(D6=3,TRUE,FALSE)</formula>
    </cfRule>
  </conditionalFormatting>
  <dataValidations count="4">
    <dataValidation type="list" allowBlank="1" showInputMessage="1" showErrorMessage="1" sqref="D6">
      <formula1>"1,2,3"</formula1>
    </dataValidation>
    <dataValidation type="decimal" allowBlank="1" showInputMessage="1" showErrorMessage="1" errorTitle="This Is Not Good!" error="Enter a number between 1 and 20." sqref="D8">
      <formula1>1</formula1>
      <formula2>20</formula2>
    </dataValidation>
    <dataValidation type="decimal" allowBlank="1" showInputMessage="1" showErrorMessage="1" errorTitle="This Is a Filter Factor?" error="Try and number between 1 and 20 instead." sqref="D10">
      <formula1>1</formula1>
      <formula2>20</formula2>
    </dataValidation>
    <dataValidation allowBlank="1" showInputMessage="1" showErrorMessage="1" errorTitle="Wait a Minute!" error="Enter a number between 1 and 20." sqref="D12"/>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41"/>
  <sheetViews>
    <sheetView showGridLines="0" showRowColHeaders="0" workbookViewId="0" topLeftCell="A1">
      <selection activeCell="G15" sqref="G15"/>
    </sheetView>
  </sheetViews>
  <sheetFormatPr defaultColWidth="11.5546875" defaultRowHeight="15"/>
  <cols>
    <col min="1" max="1" width="11.99609375" style="0" customWidth="1"/>
    <col min="3" max="3" width="13.10546875" style="0" bestFit="1" customWidth="1"/>
    <col min="6" max="6" width="12.3359375" style="0" bestFit="1" customWidth="1"/>
    <col min="9" max="9" width="7.4453125" style="0" customWidth="1"/>
    <col min="10" max="10" width="7.5546875" style="0" customWidth="1"/>
  </cols>
  <sheetData>
    <row r="1" spans="1:10" ht="36" customHeight="1">
      <c r="A1" s="151" t="s">
        <v>21</v>
      </c>
      <c r="B1" s="151"/>
      <c r="C1" s="151"/>
      <c r="D1" s="151"/>
      <c r="E1" s="151"/>
      <c r="F1" s="151"/>
      <c r="G1" s="151"/>
      <c r="H1" s="151"/>
      <c r="I1" s="151"/>
      <c r="J1" s="151"/>
    </row>
    <row r="2" spans="1:10" ht="15">
      <c r="A2" s="4"/>
      <c r="B2" s="4"/>
      <c r="C2" s="4"/>
      <c r="D2" s="4"/>
      <c r="E2" s="4"/>
      <c r="F2" s="4"/>
      <c r="G2" s="4"/>
      <c r="H2" s="4"/>
      <c r="I2" s="4"/>
      <c r="J2" s="4"/>
    </row>
    <row r="3" spans="1:10" ht="15">
      <c r="A3" s="1"/>
      <c r="B3" s="1"/>
      <c r="C3" s="1"/>
      <c r="D3" s="1"/>
      <c r="E3" s="1"/>
      <c r="F3" s="1"/>
      <c r="G3" s="1"/>
      <c r="H3" s="1"/>
      <c r="I3" s="1"/>
      <c r="J3" s="1"/>
    </row>
    <row r="4" spans="1:10" ht="18">
      <c r="A4" s="1"/>
      <c r="B4" s="169" t="s">
        <v>15</v>
      </c>
      <c r="C4" s="170"/>
      <c r="D4" s="170"/>
      <c r="E4" s="170"/>
      <c r="F4" s="170"/>
      <c r="G4" s="170"/>
      <c r="H4" s="170"/>
      <c r="I4" s="28"/>
      <c r="J4" s="1"/>
    </row>
    <row r="5" spans="1:10" ht="15">
      <c r="A5" s="1"/>
      <c r="B5" s="1"/>
      <c r="C5" s="1"/>
      <c r="D5" s="1"/>
      <c r="E5" s="1"/>
      <c r="F5" s="1"/>
      <c r="G5" s="1"/>
      <c r="H5" s="28"/>
      <c r="I5" s="32"/>
      <c r="J5" s="1"/>
    </row>
    <row r="6" spans="1:10" ht="15">
      <c r="A6" s="1"/>
      <c r="B6" s="171"/>
      <c r="C6" s="161" t="s">
        <v>7</v>
      </c>
      <c r="D6" s="161"/>
      <c r="E6" s="161"/>
      <c r="F6" s="161"/>
      <c r="G6" s="161"/>
      <c r="H6" s="1"/>
      <c r="I6" s="1"/>
      <c r="J6" s="1"/>
    </row>
    <row r="7" spans="1:10" ht="15">
      <c r="A7" s="1"/>
      <c r="B7" s="171"/>
      <c r="C7" s="171"/>
      <c r="D7" s="30"/>
      <c r="E7" s="30"/>
      <c r="F7" s="30"/>
      <c r="G7" s="1"/>
      <c r="H7" s="1"/>
      <c r="I7" s="1"/>
      <c r="J7" s="1"/>
    </row>
    <row r="8" spans="1:10" ht="15">
      <c r="A8" s="1"/>
      <c r="B8" s="171"/>
      <c r="C8" s="171"/>
      <c r="D8" s="30"/>
      <c r="E8" s="30"/>
      <c r="F8" s="30"/>
      <c r="G8" s="1"/>
      <c r="H8" s="1"/>
      <c r="I8" s="1"/>
      <c r="J8" s="1"/>
    </row>
    <row r="9" spans="1:10" ht="15">
      <c r="A9" s="1"/>
      <c r="B9" s="1"/>
      <c r="C9" s="3"/>
      <c r="D9" s="8" t="s">
        <v>11</v>
      </c>
      <c r="E9" s="34">
        <v>16</v>
      </c>
      <c r="F9" s="1"/>
      <c r="G9" s="28"/>
      <c r="H9" s="28"/>
      <c r="I9" s="28"/>
      <c r="J9" s="1"/>
    </row>
    <row r="10" spans="1:10" ht="15">
      <c r="A10" s="1"/>
      <c r="B10" s="1"/>
      <c r="C10" s="3"/>
      <c r="D10" s="8" t="s">
        <v>12</v>
      </c>
      <c r="E10" s="34">
        <v>16</v>
      </c>
      <c r="F10" s="28"/>
      <c r="G10" s="28"/>
      <c r="H10" s="28"/>
      <c r="I10" s="28"/>
      <c r="J10" s="1"/>
    </row>
    <row r="11" spans="1:10" ht="15">
      <c r="A11" s="1"/>
      <c r="B11" s="1"/>
      <c r="C11" s="1"/>
      <c r="D11" s="1"/>
      <c r="E11" s="1"/>
      <c r="F11" s="1"/>
      <c r="G11" s="28"/>
      <c r="H11" s="28"/>
      <c r="I11" s="28"/>
      <c r="J11" s="1"/>
    </row>
    <row r="12" spans="1:10" ht="15">
      <c r="A12" s="1"/>
      <c r="B12" s="1"/>
      <c r="C12" s="161" t="s">
        <v>13</v>
      </c>
      <c r="D12" s="161"/>
      <c r="E12" s="161"/>
      <c r="F12" s="161"/>
      <c r="G12" s="161"/>
      <c r="H12" s="1"/>
      <c r="I12" s="1"/>
      <c r="J12" s="1"/>
    </row>
    <row r="13" spans="1:10" ht="15">
      <c r="A13" s="1"/>
      <c r="B13" s="29"/>
      <c r="C13" s="30"/>
      <c r="D13" s="30"/>
      <c r="E13" s="30"/>
      <c r="F13" s="30"/>
      <c r="G13" s="28"/>
      <c r="H13" s="28"/>
      <c r="I13" s="28"/>
      <c r="J13" s="1"/>
    </row>
    <row r="14" spans="1:10" ht="15">
      <c r="A14" s="1"/>
      <c r="B14" s="28"/>
      <c r="C14" s="3"/>
      <c r="D14" s="8" t="s">
        <v>11</v>
      </c>
      <c r="E14" s="34">
        <v>12</v>
      </c>
      <c r="F14" s="43">
        <f>IF(E14&gt;=E9,"  VALUE TOO LARGE!  TRY AGAIN",IF(E9-E14&lt;4,"  NARROW BORDER!   CONSIDER LARGER MAT",""))</f>
      </c>
      <c r="G14" s="43"/>
      <c r="H14" s="43"/>
      <c r="I14" s="43"/>
      <c r="J14" s="44"/>
    </row>
    <row r="15" spans="1:10" ht="15">
      <c r="A15" s="1"/>
      <c r="B15" s="28"/>
      <c r="C15" s="3"/>
      <c r="D15" s="8" t="s">
        <v>12</v>
      </c>
      <c r="E15" s="34">
        <v>10</v>
      </c>
      <c r="F15" s="43">
        <f>IF(E15&gt;=E10,"  VALUE TOO LARGE!  TRY AGAIN",IF(E10-E15&lt;4,"  NARROW BORDER!   CONSIDER LARGER MAT",""))</f>
      </c>
      <c r="G15" s="43"/>
      <c r="H15" s="43"/>
      <c r="I15" s="43"/>
      <c r="J15" s="44"/>
    </row>
    <row r="16" spans="1:10" ht="15">
      <c r="A16" s="1"/>
      <c r="B16" s="28"/>
      <c r="C16" s="28"/>
      <c r="D16" s="28"/>
      <c r="E16" s="28"/>
      <c r="F16" s="28"/>
      <c r="G16" s="28"/>
      <c r="H16" s="28"/>
      <c r="I16" s="28"/>
      <c r="J16" s="1"/>
    </row>
    <row r="17" spans="1:10" ht="15">
      <c r="A17" s="1"/>
      <c r="B17" s="28"/>
      <c r="C17" s="28"/>
      <c r="D17" s="28"/>
      <c r="E17" s="28"/>
      <c r="F17" s="28"/>
      <c r="G17" s="28"/>
      <c r="H17" s="28"/>
      <c r="I17" s="28"/>
      <c r="J17" s="1"/>
    </row>
    <row r="18" spans="1:10" ht="15">
      <c r="A18" s="1"/>
      <c r="B18" s="28"/>
      <c r="C18" s="28"/>
      <c r="D18" s="28"/>
      <c r="E18" s="28"/>
      <c r="F18" s="28"/>
      <c r="G18" s="28"/>
      <c r="H18" s="28"/>
      <c r="I18" s="28"/>
      <c r="J18" s="1"/>
    </row>
    <row r="19" spans="1:10" ht="18">
      <c r="A19" s="1"/>
      <c r="B19" s="169" t="s">
        <v>16</v>
      </c>
      <c r="C19" s="152"/>
      <c r="D19" s="152"/>
      <c r="E19" s="152"/>
      <c r="F19" s="152"/>
      <c r="G19" s="152"/>
      <c r="H19" s="152"/>
      <c r="I19" s="1"/>
      <c r="J19" s="1"/>
    </row>
    <row r="20" spans="1:10" ht="15">
      <c r="A20" s="1"/>
      <c r="B20" s="7"/>
      <c r="C20" s="7"/>
      <c r="D20" s="7"/>
      <c r="E20" s="7"/>
      <c r="F20" s="7"/>
      <c r="G20" s="28"/>
      <c r="H20" s="28"/>
      <c r="I20" s="28"/>
      <c r="J20" s="1"/>
    </row>
    <row r="21" spans="1:10" ht="15">
      <c r="A21" s="1"/>
      <c r="B21" s="29"/>
      <c r="C21" s="161" t="s">
        <v>22</v>
      </c>
      <c r="D21" s="161"/>
      <c r="E21" s="161"/>
      <c r="F21" s="161"/>
      <c r="G21" s="161"/>
      <c r="H21" s="28"/>
      <c r="I21" s="28"/>
      <c r="J21" s="1"/>
    </row>
    <row r="22" spans="1:10" ht="15">
      <c r="A22" s="1"/>
      <c r="B22" s="1"/>
      <c r="C22" s="29"/>
      <c r="D22" s="1"/>
      <c r="E22" s="31"/>
      <c r="F22" s="16" t="s">
        <v>9</v>
      </c>
      <c r="G22" s="32"/>
      <c r="H22" s="32"/>
      <c r="I22" s="32"/>
      <c r="J22" s="35"/>
    </row>
    <row r="23" spans="1:10" ht="15">
      <c r="A23" s="1"/>
      <c r="B23" s="1"/>
      <c r="C23" s="29"/>
      <c r="D23" s="39" t="s">
        <v>8</v>
      </c>
      <c r="E23" s="29"/>
      <c r="F23" s="105" t="s">
        <v>10</v>
      </c>
      <c r="G23" s="106"/>
      <c r="H23" s="106"/>
      <c r="I23" s="106"/>
      <c r="J23" s="107"/>
    </row>
    <row r="24" spans="1:10" ht="15">
      <c r="A24" s="1"/>
      <c r="B24" s="1"/>
      <c r="C24" s="8" t="s">
        <v>17</v>
      </c>
      <c r="D24" s="37">
        <f>(E9-E14)/2</f>
        <v>2</v>
      </c>
      <c r="E24" s="33"/>
      <c r="F24" s="38">
        <f>G24+J24</f>
        <v>2</v>
      </c>
      <c r="G24" s="108">
        <f>TRUNC(D24)</f>
        <v>2</v>
      </c>
      <c r="H24" s="102">
        <f>D24-G24</f>
        <v>0</v>
      </c>
      <c r="I24" s="103">
        <f>ROUND((H24/0.0625),0)</f>
        <v>0</v>
      </c>
      <c r="J24" s="104">
        <f>I24/16</f>
        <v>0</v>
      </c>
    </row>
    <row r="25" spans="1:10" ht="15">
      <c r="A25" s="1"/>
      <c r="B25" s="1"/>
      <c r="C25" s="8" t="s">
        <v>18</v>
      </c>
      <c r="D25" s="37">
        <f>(E10-E15)/2</f>
        <v>3</v>
      </c>
      <c r="E25" s="33"/>
      <c r="F25" s="38">
        <f>G25+J25</f>
        <v>3</v>
      </c>
      <c r="G25" s="108">
        <f>TRUNC(D25)</f>
        <v>3</v>
      </c>
      <c r="H25" s="102">
        <f>D25-G25</f>
        <v>0</v>
      </c>
      <c r="I25" s="103">
        <f>ROUND((H25/0.0625),0)</f>
        <v>0</v>
      </c>
      <c r="J25" s="104">
        <f>I25/16</f>
        <v>0</v>
      </c>
    </row>
    <row r="26" spans="1:10" ht="15">
      <c r="A26" s="1"/>
      <c r="B26" s="28"/>
      <c r="C26" s="28"/>
      <c r="D26" s="28"/>
      <c r="E26" s="28"/>
      <c r="F26" s="28"/>
      <c r="G26" s="32"/>
      <c r="H26" s="32"/>
      <c r="I26" s="32"/>
      <c r="J26" s="35"/>
    </row>
    <row r="27" spans="1:10" ht="15">
      <c r="A27" s="1"/>
      <c r="B27" s="1"/>
      <c r="C27" s="1"/>
      <c r="D27" s="1"/>
      <c r="E27" s="1"/>
      <c r="F27" s="1"/>
      <c r="G27" s="1"/>
      <c r="H27" s="1"/>
      <c r="I27" s="1"/>
      <c r="J27" s="1"/>
    </row>
    <row r="28" spans="1:10" ht="15">
      <c r="A28" s="1"/>
      <c r="B28" s="29"/>
      <c r="C28" s="161" t="s">
        <v>14</v>
      </c>
      <c r="D28" s="161"/>
      <c r="E28" s="161"/>
      <c r="F28" s="161"/>
      <c r="G28" s="161"/>
      <c r="H28" s="32"/>
      <c r="I28" s="32"/>
      <c r="J28" s="35"/>
    </row>
    <row r="29" spans="1:10" ht="15">
      <c r="A29" s="1"/>
      <c r="B29" s="1"/>
      <c r="C29" s="36"/>
      <c r="D29" s="40"/>
      <c r="E29" s="29"/>
      <c r="F29" s="39" t="s">
        <v>9</v>
      </c>
      <c r="G29" s="32"/>
      <c r="H29" s="32"/>
      <c r="I29" s="32"/>
      <c r="J29" s="35"/>
    </row>
    <row r="30" spans="1:10" ht="15">
      <c r="A30" s="1"/>
      <c r="B30" s="1"/>
      <c r="C30" s="28"/>
      <c r="D30" s="11" t="s">
        <v>8</v>
      </c>
      <c r="E30" s="28"/>
      <c r="F30" s="11" t="s">
        <v>10</v>
      </c>
      <c r="G30" s="32"/>
      <c r="H30" s="32"/>
      <c r="I30" s="32"/>
      <c r="J30" s="35"/>
    </row>
    <row r="31" spans="1:10" ht="15">
      <c r="A31" s="1"/>
      <c r="B31" s="1"/>
      <c r="C31" s="8" t="s">
        <v>19</v>
      </c>
      <c r="D31" s="37">
        <f>D24-(((E10-E15)/2)*(E9-E14)/2)/E10</f>
        <v>1.625</v>
      </c>
      <c r="E31" s="1"/>
      <c r="F31" s="38">
        <f>G31+J31</f>
        <v>1.625</v>
      </c>
      <c r="G31" s="102">
        <f>TRUNC(D31)</f>
        <v>1</v>
      </c>
      <c r="H31" s="102">
        <f>D31-G31</f>
        <v>0.625</v>
      </c>
      <c r="I31" s="103">
        <f>ROUND((H31/0.0625),0)</f>
        <v>10</v>
      </c>
      <c r="J31" s="104">
        <f>I31/16</f>
        <v>0.625</v>
      </c>
    </row>
    <row r="32" spans="1:10" ht="15">
      <c r="A32" s="1"/>
      <c r="B32" s="1"/>
      <c r="C32" s="8" t="s">
        <v>20</v>
      </c>
      <c r="D32" s="37">
        <f>E9-E14-D31</f>
        <v>2.375</v>
      </c>
      <c r="E32" s="1"/>
      <c r="F32" s="38">
        <f>G32+J32</f>
        <v>2.375</v>
      </c>
      <c r="G32" s="102">
        <f>TRUNC(D32)</f>
        <v>2</v>
      </c>
      <c r="H32" s="102">
        <f>D32-G32</f>
        <v>0.375</v>
      </c>
      <c r="I32" s="103">
        <f>ROUND((H32/0.0625),0)</f>
        <v>6</v>
      </c>
      <c r="J32" s="104">
        <f>I32/16</f>
        <v>0.375</v>
      </c>
    </row>
    <row r="33" spans="1:10" ht="15">
      <c r="A33" s="1"/>
      <c r="B33" s="1"/>
      <c r="C33" s="8" t="s">
        <v>18</v>
      </c>
      <c r="D33" s="37">
        <f>(E10-E15)/2</f>
        <v>3</v>
      </c>
      <c r="E33" s="1"/>
      <c r="F33" s="38">
        <f>G33+J33</f>
        <v>3</v>
      </c>
      <c r="G33" s="102">
        <f>TRUNC(D33)</f>
        <v>3</v>
      </c>
      <c r="H33" s="102">
        <f>D33-G33</f>
        <v>0</v>
      </c>
      <c r="I33" s="103">
        <f>ROUND((H33/0.0625),0)</f>
        <v>0</v>
      </c>
      <c r="J33" s="104">
        <f>I33/16</f>
        <v>0</v>
      </c>
    </row>
    <row r="34" spans="1:10" ht="15">
      <c r="A34" s="1"/>
      <c r="B34" s="28"/>
      <c r="C34" s="28"/>
      <c r="D34" s="28"/>
      <c r="E34" s="28"/>
      <c r="F34" s="28"/>
      <c r="G34" s="41"/>
      <c r="H34" s="41"/>
      <c r="I34" s="41"/>
      <c r="J34" s="7"/>
    </row>
    <row r="35" spans="1:10" ht="15">
      <c r="A35" s="1"/>
      <c r="B35" s="42"/>
      <c r="C35" s="28"/>
      <c r="D35" s="28"/>
      <c r="E35" s="28"/>
      <c r="F35" s="28"/>
      <c r="G35" s="28"/>
      <c r="H35" s="45" t="s">
        <v>5</v>
      </c>
      <c r="I35" s="28"/>
      <c r="J35" s="1"/>
    </row>
    <row r="36" spans="2:9" ht="15">
      <c r="B36" s="27"/>
      <c r="C36" s="27"/>
      <c r="D36" s="27"/>
      <c r="E36" s="27"/>
      <c r="F36" s="27"/>
      <c r="G36" s="27"/>
      <c r="H36" s="27"/>
      <c r="I36" s="27"/>
    </row>
    <row r="37" spans="2:9" ht="15">
      <c r="B37" s="27"/>
      <c r="C37" s="27"/>
      <c r="D37" s="27"/>
      <c r="E37" s="27"/>
      <c r="F37" s="27"/>
      <c r="G37" s="27"/>
      <c r="H37" s="27"/>
      <c r="I37" s="27"/>
    </row>
    <row r="38" spans="2:9" ht="15">
      <c r="B38" s="27"/>
      <c r="C38" s="27"/>
      <c r="D38" s="27"/>
      <c r="E38" s="27"/>
      <c r="F38" s="27"/>
      <c r="G38" s="27"/>
      <c r="H38" s="27"/>
      <c r="I38" s="27"/>
    </row>
    <row r="39" spans="2:9" ht="15">
      <c r="B39" s="27"/>
      <c r="C39" s="27"/>
      <c r="D39" s="27"/>
      <c r="E39" s="27"/>
      <c r="F39" s="27"/>
      <c r="G39" s="27"/>
      <c r="H39" s="27"/>
      <c r="I39" s="27"/>
    </row>
    <row r="40" spans="2:9" ht="15">
      <c r="B40" s="27"/>
      <c r="C40" s="27"/>
      <c r="D40" s="27"/>
      <c r="E40" s="27"/>
      <c r="F40" s="27"/>
      <c r="G40" s="27"/>
      <c r="H40" s="27"/>
      <c r="I40" s="27"/>
    </row>
    <row r="41" spans="2:9" ht="15">
      <c r="B41" s="27"/>
      <c r="C41" s="27"/>
      <c r="D41" s="27"/>
      <c r="E41" s="27"/>
      <c r="F41" s="27"/>
      <c r="G41" s="27"/>
      <c r="H41" s="27"/>
      <c r="I41" s="27"/>
    </row>
  </sheetData>
  <sheetProtection password="E8B6" sheet="1" objects="1" scenarios="1"/>
  <mergeCells count="9">
    <mergeCell ref="C28:G28"/>
    <mergeCell ref="B4:H4"/>
    <mergeCell ref="B6:B8"/>
    <mergeCell ref="A1:J1"/>
    <mergeCell ref="C7:C8"/>
    <mergeCell ref="C6:G6"/>
    <mergeCell ref="C12:G12"/>
    <mergeCell ref="C21:G21"/>
    <mergeCell ref="B19:H19"/>
  </mergeCells>
  <dataValidations count="1">
    <dataValidation allowBlank="1" showInputMessage="1" showErrorMessage="1" errorTitle="Hold It Right There!" error="This needs to be a reasonalble number." sqref="E9"/>
  </dataValidation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M14"/>
  <sheetViews>
    <sheetView showGridLines="0" showRowColHeaders="0" workbookViewId="0" topLeftCell="A1">
      <selection activeCell="C10" sqref="C10"/>
    </sheetView>
  </sheetViews>
  <sheetFormatPr defaultColWidth="11.5546875" defaultRowHeight="15"/>
  <cols>
    <col min="1" max="2" width="9.3359375" style="0" customWidth="1"/>
    <col min="4" max="4" width="5.10546875" style="0" customWidth="1"/>
  </cols>
  <sheetData>
    <row r="1" spans="1:13" ht="15">
      <c r="A1" s="153" t="s">
        <v>83</v>
      </c>
      <c r="B1" s="162"/>
      <c r="C1" s="162"/>
      <c r="D1" s="162"/>
      <c r="E1" s="162"/>
      <c r="F1" s="162"/>
      <c r="G1" s="162"/>
      <c r="H1" s="162"/>
      <c r="I1" s="162"/>
      <c r="J1" s="162"/>
      <c r="K1" s="162"/>
      <c r="L1" s="162"/>
      <c r="M1" s="162"/>
    </row>
    <row r="2" spans="1:13" ht="15">
      <c r="A2" s="162"/>
      <c r="B2" s="162"/>
      <c r="C2" s="162"/>
      <c r="D2" s="162"/>
      <c r="E2" s="162"/>
      <c r="F2" s="162"/>
      <c r="G2" s="162"/>
      <c r="H2" s="162"/>
      <c r="I2" s="162"/>
      <c r="J2" s="162"/>
      <c r="K2" s="162"/>
      <c r="L2" s="162"/>
      <c r="M2" s="162"/>
    </row>
    <row r="3" spans="1:13" ht="16.5">
      <c r="A3" s="17"/>
      <c r="B3" s="17"/>
      <c r="C3" s="17"/>
      <c r="D3" s="17"/>
      <c r="E3" s="17"/>
      <c r="F3" s="17"/>
      <c r="G3" s="17"/>
      <c r="H3" s="17"/>
      <c r="I3" s="17"/>
      <c r="J3" s="17"/>
      <c r="K3" s="17"/>
      <c r="L3" s="17"/>
      <c r="M3" s="17"/>
    </row>
    <row r="4" spans="1:13" ht="15">
      <c r="A4" s="1"/>
      <c r="B4" s="1"/>
      <c r="C4" s="1"/>
      <c r="D4" s="1"/>
      <c r="E4" s="1"/>
      <c r="F4" s="1"/>
      <c r="G4" s="1"/>
      <c r="H4" s="1"/>
      <c r="I4" s="1"/>
      <c r="J4" s="1"/>
      <c r="K4" s="1"/>
      <c r="L4" s="1"/>
      <c r="M4" s="1"/>
    </row>
    <row r="5" spans="1:13" ht="18">
      <c r="A5" s="1"/>
      <c r="B5" s="162" t="s">
        <v>77</v>
      </c>
      <c r="C5" s="176"/>
      <c r="D5" s="1"/>
      <c r="E5" s="172" t="s">
        <v>80</v>
      </c>
      <c r="F5" s="173"/>
      <c r="G5" s="173"/>
      <c r="H5" s="173"/>
      <c r="I5" s="173"/>
      <c r="J5" s="173"/>
      <c r="K5" s="173"/>
      <c r="L5" s="173"/>
      <c r="M5" s="173"/>
    </row>
    <row r="6" spans="1:13" ht="15">
      <c r="A6" s="1"/>
      <c r="B6" s="1"/>
      <c r="C6" s="1"/>
      <c r="D6" s="1"/>
      <c r="E6" s="120" t="s">
        <v>78</v>
      </c>
      <c r="F6" s="121" t="s">
        <v>79</v>
      </c>
      <c r="G6" s="121" t="s">
        <v>133</v>
      </c>
      <c r="H6" s="121" t="s">
        <v>37</v>
      </c>
      <c r="I6" s="121" t="s">
        <v>38</v>
      </c>
      <c r="J6" s="121" t="s">
        <v>39</v>
      </c>
      <c r="K6" s="121" t="s">
        <v>40</v>
      </c>
      <c r="L6" s="121" t="s">
        <v>41</v>
      </c>
      <c r="M6" s="122" t="s">
        <v>75</v>
      </c>
    </row>
    <row r="7" spans="1:13" ht="15">
      <c r="A7" s="177" t="s">
        <v>36</v>
      </c>
      <c r="B7" s="178"/>
      <c r="C7" s="128">
        <v>43</v>
      </c>
      <c r="D7" s="119"/>
      <c r="E7" s="129">
        <f>2*(ATAN((23.5/2)/C7)*180/PI())</f>
        <v>30.566603146294774</v>
      </c>
      <c r="F7" s="129">
        <f>2*(ATAN((22.2/2)/C7)*180/PI())</f>
        <v>28.94864781180974</v>
      </c>
      <c r="G7" s="129">
        <f>2*(ATAN((36/2)/C7)*180/PI())</f>
        <v>45.428824706334474</v>
      </c>
      <c r="H7" s="129">
        <f>2*(ATAN((56/2)/C7)*180/PI())</f>
        <v>66.14135564552335</v>
      </c>
      <c r="I7" s="129">
        <f>2*(ATAN((68/2)/C7)*180/PI())</f>
        <v>76.66668021819727</v>
      </c>
      <c r="J7" s="129">
        <f>2*(ATAN((84/2)/C7)*180/PI())</f>
        <v>88.65192620403099</v>
      </c>
      <c r="K7" s="129">
        <f>2*(ATAN((122/2)/C7)*180/PI())</f>
        <v>109.6386012775158</v>
      </c>
      <c r="L7" s="129">
        <f>2*(ATAN((172/2)/C7)*180/PI())</f>
        <v>126.86989764584402</v>
      </c>
      <c r="M7" s="129">
        <f>2*(ATAN((249/2)/C7)*180/PI())</f>
        <v>141.89206645491223</v>
      </c>
    </row>
    <row r="8" spans="1:13" ht="15">
      <c r="A8" s="174" t="s">
        <v>157</v>
      </c>
      <c r="B8" s="174"/>
      <c r="C8" s="119"/>
      <c r="D8" s="119"/>
      <c r="E8" s="123"/>
      <c r="F8" s="123"/>
      <c r="G8" s="123"/>
      <c r="H8" s="123"/>
      <c r="I8" s="123"/>
      <c r="J8" s="123"/>
      <c r="K8" s="123"/>
      <c r="L8" s="123"/>
      <c r="M8" s="123"/>
    </row>
    <row r="9" spans="1:13" ht="15">
      <c r="A9" s="1"/>
      <c r="B9" s="1"/>
      <c r="C9" s="1"/>
      <c r="D9" s="1"/>
      <c r="E9" s="1"/>
      <c r="F9" s="1"/>
      <c r="G9" s="1"/>
      <c r="H9" s="1"/>
      <c r="I9" s="1"/>
      <c r="J9" s="1"/>
      <c r="K9" s="1"/>
      <c r="L9" s="1"/>
      <c r="M9" s="1"/>
    </row>
    <row r="10" spans="1:13" ht="18">
      <c r="A10" s="1"/>
      <c r="B10" s="1"/>
      <c r="C10" s="1"/>
      <c r="D10" s="1"/>
      <c r="E10" s="153" t="s">
        <v>81</v>
      </c>
      <c r="F10" s="153"/>
      <c r="G10" s="153"/>
      <c r="H10" s="153"/>
      <c r="I10" s="153"/>
      <c r="J10" s="153"/>
      <c r="K10" s="153"/>
      <c r="L10" s="153"/>
      <c r="M10" s="153"/>
    </row>
    <row r="11" spans="1:13" ht="15">
      <c r="A11" s="1"/>
      <c r="B11" s="1"/>
      <c r="C11" s="1"/>
      <c r="D11" s="1"/>
      <c r="E11" s="118" t="s">
        <v>78</v>
      </c>
      <c r="F11" s="118" t="s">
        <v>79</v>
      </c>
      <c r="G11" s="118" t="s">
        <v>133</v>
      </c>
      <c r="H11" s="118" t="s">
        <v>37</v>
      </c>
      <c r="I11" s="118" t="s">
        <v>38</v>
      </c>
      <c r="J11" s="118" t="s">
        <v>39</v>
      </c>
      <c r="K11" s="118" t="s">
        <v>40</v>
      </c>
      <c r="L11" s="118" t="s">
        <v>41</v>
      </c>
      <c r="M11" s="118" t="s">
        <v>75</v>
      </c>
    </row>
    <row r="12" spans="1:13" ht="15">
      <c r="A12" s="174" t="s">
        <v>76</v>
      </c>
      <c r="B12" s="175"/>
      <c r="C12" s="128">
        <v>27</v>
      </c>
      <c r="D12" s="1"/>
      <c r="E12" s="130">
        <f ca="1">OFFSET(Sheet1!$A$1,Lens!E13,0)</f>
        <v>18</v>
      </c>
      <c r="F12" s="130">
        <f ca="1">OFFSET(Sheet1!$A$1,Lens!F13,0)</f>
        <v>17</v>
      </c>
      <c r="G12" s="130">
        <f>C12</f>
        <v>27</v>
      </c>
      <c r="H12" s="130">
        <f ca="1">OFFSET(Sheet1!$A$1,Lens!H13,0)</f>
        <v>42</v>
      </c>
      <c r="I12" s="130">
        <f ca="1">OFFSET(Sheet1!$A$1,Lens!I13,0)</f>
        <v>51</v>
      </c>
      <c r="J12" s="130">
        <f ca="1">OFFSET(Sheet1!$A$1,Lens!J13,0)</f>
        <v>63</v>
      </c>
      <c r="K12" s="130">
        <f ca="1">OFFSET(Sheet1!$A$1,Lens!K13,0)</f>
        <v>92</v>
      </c>
      <c r="L12" s="130">
        <f ca="1">OFFSET(Sheet1!$A$1,Lens!L13,0)</f>
        <v>129</v>
      </c>
      <c r="M12" s="130">
        <f ca="1">IF(C12&lt;145,OFFSET(Sheet1!$A$1,Lens!M13,0),"NA")</f>
        <v>187</v>
      </c>
    </row>
    <row r="13" spans="1:13" ht="15">
      <c r="A13" s="174" t="s">
        <v>156</v>
      </c>
      <c r="B13" s="174"/>
      <c r="C13" s="126">
        <f>2*(ATAN((36/2)/C12)*180/PI())</f>
        <v>67.38013505195957</v>
      </c>
      <c r="D13" s="7"/>
      <c r="E13" s="127">
        <f>MATCH(C13,Sheet1!I2:I1001,1)</f>
        <v>983</v>
      </c>
      <c r="F13" s="127">
        <f>MATCH(C13,Sheet1!J2:J1001,1)</f>
        <v>984</v>
      </c>
      <c r="G13" s="127"/>
      <c r="H13" s="127">
        <f>MATCH(C13,Sheet1!C2:C1001,1)</f>
        <v>959</v>
      </c>
      <c r="I13" s="127">
        <f>MATCH(C13,Sheet1!D2:D1001,1)</f>
        <v>950</v>
      </c>
      <c r="J13" s="127">
        <f>MATCH(C13,Sheet1!E2:E1001,1)</f>
        <v>938</v>
      </c>
      <c r="K13" s="127">
        <f>MATCH(C13,Sheet1!F2:F1001,1)</f>
        <v>909</v>
      </c>
      <c r="L13" s="127">
        <f>MATCH(C13,Sheet1!G2:G1001,1)</f>
        <v>872</v>
      </c>
      <c r="M13" s="127">
        <f>IF(C12&lt;145,MATCH(C13,Sheet1!H2:H1001,1),"NA")</f>
        <v>814</v>
      </c>
    </row>
    <row r="14" spans="1:13" ht="15">
      <c r="A14" s="1"/>
      <c r="B14" s="1"/>
      <c r="C14" s="1"/>
      <c r="D14" s="1"/>
      <c r="E14" s="1"/>
      <c r="F14" s="1"/>
      <c r="G14" s="1"/>
      <c r="H14" s="1"/>
      <c r="I14" s="1"/>
      <c r="J14" s="1"/>
      <c r="K14" s="3" t="s">
        <v>82</v>
      </c>
      <c r="L14" s="1"/>
      <c r="M14" s="1"/>
    </row>
  </sheetData>
  <sheetProtection password="E8B6" sheet="1" objects="1" scenarios="1"/>
  <mergeCells count="8">
    <mergeCell ref="A1:M2"/>
    <mergeCell ref="E5:M5"/>
    <mergeCell ref="E10:M10"/>
    <mergeCell ref="A13:B13"/>
    <mergeCell ref="A8:B8"/>
    <mergeCell ref="A12:B12"/>
    <mergeCell ref="B5:C5"/>
    <mergeCell ref="A7:B7"/>
  </mergeCells>
  <dataValidations count="2">
    <dataValidation type="whole" allowBlank="1" showInputMessage="1" showErrorMessage="1" errorTitle="Stop Right There!" error="This needs to be a whole number between 10 and 200." sqref="C12">
      <formula1>10</formula1>
      <formula2>200</formula2>
    </dataValidation>
    <dataValidation type="whole" allowBlank="1" showInputMessage="1" showErrorMessage="1" errorTitle="Whoa Photo Person!" error="This needs to be a whole number between 10 and 400." sqref="C7">
      <formula1>10</formula1>
      <formula2>400</formula2>
    </dataValidation>
  </dataValidation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C1:K30"/>
  <sheetViews>
    <sheetView showGridLines="0" showRowColHeaders="0" workbookViewId="0" topLeftCell="A1">
      <selection activeCell="I20" sqref="I20"/>
    </sheetView>
  </sheetViews>
  <sheetFormatPr defaultColWidth="11.5546875" defaultRowHeight="15"/>
  <cols>
    <col min="5" max="5" width="12.88671875" style="0" customWidth="1"/>
    <col min="6" max="6" width="2.5546875" style="0" customWidth="1"/>
    <col min="8" max="8" width="2.5546875" style="0" customWidth="1"/>
  </cols>
  <sheetData>
    <row r="1" spans="3:11" ht="15">
      <c r="C1" s="4"/>
      <c r="D1" s="4"/>
      <c r="E1" s="4"/>
      <c r="F1" s="4"/>
      <c r="G1" s="4"/>
      <c r="H1" s="4"/>
      <c r="I1" s="4"/>
      <c r="J1" s="4"/>
      <c r="K1" s="4"/>
    </row>
    <row r="2" spans="3:11" ht="21">
      <c r="C2" s="179" t="s">
        <v>67</v>
      </c>
      <c r="D2" s="179"/>
      <c r="E2" s="179"/>
      <c r="F2" s="179"/>
      <c r="G2" s="179"/>
      <c r="H2" s="179"/>
      <c r="I2" s="179"/>
      <c r="J2" s="179"/>
      <c r="K2" s="179"/>
    </row>
    <row r="3" spans="3:11" ht="15">
      <c r="C3" s="4"/>
      <c r="D3" s="4"/>
      <c r="E3" s="4"/>
      <c r="F3" s="4"/>
      <c r="G3" s="4"/>
      <c r="H3" s="4"/>
      <c r="I3" s="4"/>
      <c r="J3" s="4"/>
      <c r="K3" s="4"/>
    </row>
    <row r="4" spans="3:11" ht="18">
      <c r="C4" s="1"/>
      <c r="D4" s="180" t="s">
        <v>55</v>
      </c>
      <c r="E4" s="181"/>
      <c r="F4" s="181"/>
      <c r="G4" s="181"/>
      <c r="H4" s="181"/>
      <c r="I4" s="181"/>
      <c r="J4" s="181"/>
      <c r="K4" s="1"/>
    </row>
    <row r="5" spans="3:11" ht="15">
      <c r="C5" s="1"/>
      <c r="D5" s="135"/>
      <c r="E5" s="135" t="s">
        <v>42</v>
      </c>
      <c r="F5" s="135"/>
      <c r="G5" s="118" t="s">
        <v>44</v>
      </c>
      <c r="H5" s="118"/>
      <c r="I5" s="118" t="s">
        <v>43</v>
      </c>
      <c r="J5" s="135"/>
      <c r="K5" s="1"/>
    </row>
    <row r="6" spans="3:11" ht="15">
      <c r="C6" s="1"/>
      <c r="D6" s="134" t="s">
        <v>54</v>
      </c>
      <c r="E6" s="34">
        <v>2</v>
      </c>
      <c r="F6" s="136"/>
      <c r="G6" s="148">
        <f>E6*25.4</f>
        <v>50.8</v>
      </c>
      <c r="H6" s="136"/>
      <c r="I6" s="148">
        <f>E6*2.54</f>
        <v>5.08</v>
      </c>
      <c r="J6" s="1"/>
      <c r="K6" s="1"/>
    </row>
    <row r="7" spans="3:11" ht="15">
      <c r="C7" s="1"/>
      <c r="D7" s="135"/>
      <c r="E7" s="135" t="s">
        <v>46</v>
      </c>
      <c r="F7" s="135"/>
      <c r="G7" s="118" t="s">
        <v>45</v>
      </c>
      <c r="H7" s="118"/>
      <c r="I7" s="118" t="s">
        <v>43</v>
      </c>
      <c r="J7" s="135"/>
      <c r="K7" s="1"/>
    </row>
    <row r="8" spans="3:11" ht="15">
      <c r="C8" s="1"/>
      <c r="D8" s="134" t="s">
        <v>50</v>
      </c>
      <c r="E8" s="34">
        <v>3</v>
      </c>
      <c r="F8" s="136"/>
      <c r="G8" s="148">
        <f>E8*0.0393701</f>
        <v>0.1181103</v>
      </c>
      <c r="H8" s="136"/>
      <c r="I8" s="148">
        <f>E8/10</f>
        <v>0.3</v>
      </c>
      <c r="J8" s="1"/>
      <c r="K8" s="1"/>
    </row>
    <row r="9" spans="3:11" ht="15">
      <c r="C9" s="1"/>
      <c r="D9" s="135"/>
      <c r="E9" s="135" t="s">
        <v>47</v>
      </c>
      <c r="F9" s="135"/>
      <c r="G9" s="118" t="s">
        <v>44</v>
      </c>
      <c r="H9" s="118"/>
      <c r="I9" s="118" t="s">
        <v>45</v>
      </c>
      <c r="J9" s="135"/>
      <c r="K9" s="1"/>
    </row>
    <row r="10" spans="3:11" ht="15">
      <c r="C10" s="1"/>
      <c r="D10" s="134" t="s">
        <v>52</v>
      </c>
      <c r="E10" s="34">
        <v>4</v>
      </c>
      <c r="F10" s="137"/>
      <c r="G10" s="149">
        <f>E10*10</f>
        <v>40</v>
      </c>
      <c r="H10" s="137"/>
      <c r="I10" s="148">
        <f>E10*0.393701</f>
        <v>1.574804</v>
      </c>
      <c r="J10" s="119"/>
      <c r="K10" s="1"/>
    </row>
    <row r="11" spans="3:11" ht="15">
      <c r="C11" s="1"/>
      <c r="D11" s="135"/>
      <c r="E11" s="135" t="s">
        <v>48</v>
      </c>
      <c r="F11" s="135"/>
      <c r="G11" s="118" t="s">
        <v>49</v>
      </c>
      <c r="H11" s="118"/>
      <c r="I11" s="135"/>
      <c r="J11" s="135"/>
      <c r="K11" s="1"/>
    </row>
    <row r="12" spans="3:11" ht="15">
      <c r="C12" s="1"/>
      <c r="D12" s="134" t="s">
        <v>53</v>
      </c>
      <c r="E12" s="34">
        <v>5</v>
      </c>
      <c r="F12" s="136"/>
      <c r="G12" s="148">
        <f>E12*0.3048</f>
        <v>1.524</v>
      </c>
      <c r="H12" s="119"/>
      <c r="I12" s="1"/>
      <c r="J12" s="1"/>
      <c r="K12" s="1"/>
    </row>
    <row r="13" spans="3:11" ht="15">
      <c r="C13" s="1"/>
      <c r="D13" s="135"/>
      <c r="E13" s="135" t="s">
        <v>51</v>
      </c>
      <c r="F13" s="135"/>
      <c r="G13" s="150" t="s">
        <v>134</v>
      </c>
      <c r="H13" s="118"/>
      <c r="I13" s="135"/>
      <c r="J13" s="135"/>
      <c r="K13" s="1"/>
    </row>
    <row r="14" spans="3:11" ht="15">
      <c r="C14" s="1"/>
      <c r="D14" s="134" t="s">
        <v>64</v>
      </c>
      <c r="E14" s="34">
        <v>6</v>
      </c>
      <c r="F14" s="136"/>
      <c r="G14" s="148">
        <f>E14*3.28084</f>
        <v>19.68504</v>
      </c>
      <c r="H14" s="119"/>
      <c r="I14" s="1"/>
      <c r="J14" s="1"/>
      <c r="K14" s="1"/>
    </row>
    <row r="15" spans="3:11" ht="15">
      <c r="C15" s="1"/>
      <c r="D15" s="138"/>
      <c r="E15" s="119"/>
      <c r="F15" s="119"/>
      <c r="G15" s="119"/>
      <c r="H15" s="119"/>
      <c r="I15" s="1"/>
      <c r="J15" s="1"/>
      <c r="K15" s="1"/>
    </row>
    <row r="16" spans="3:11" ht="18">
      <c r="C16" s="1"/>
      <c r="D16" s="180" t="s">
        <v>56</v>
      </c>
      <c r="E16" s="182"/>
      <c r="F16" s="182"/>
      <c r="G16" s="182"/>
      <c r="H16" s="182"/>
      <c r="I16" s="182"/>
      <c r="J16" s="182"/>
      <c r="K16" s="1"/>
    </row>
    <row r="17" spans="3:11" ht="15">
      <c r="C17" s="1"/>
      <c r="D17" s="135"/>
      <c r="E17" s="135" t="s">
        <v>57</v>
      </c>
      <c r="F17" s="135"/>
      <c r="G17" s="118" t="s">
        <v>59</v>
      </c>
      <c r="H17" s="118"/>
      <c r="I17" s="118" t="s">
        <v>58</v>
      </c>
      <c r="J17" s="135"/>
      <c r="K17" s="1"/>
    </row>
    <row r="18" spans="3:11" ht="15">
      <c r="C18" s="1"/>
      <c r="D18" s="140" t="s">
        <v>62</v>
      </c>
      <c r="E18" s="141">
        <v>0</v>
      </c>
      <c r="F18" s="1"/>
      <c r="G18" s="148">
        <f>(1.8*E18)+32</f>
        <v>32</v>
      </c>
      <c r="H18" s="1"/>
      <c r="I18" s="148">
        <f>273.15+E18</f>
        <v>273.15</v>
      </c>
      <c r="J18" s="1"/>
      <c r="K18" s="1"/>
    </row>
    <row r="19" spans="3:11" ht="15">
      <c r="C19" s="1"/>
      <c r="D19" s="135"/>
      <c r="E19" s="135"/>
      <c r="F19" s="135"/>
      <c r="G19" s="118" t="s">
        <v>60</v>
      </c>
      <c r="H19" s="118"/>
      <c r="I19" s="118" t="s">
        <v>58</v>
      </c>
      <c r="J19" s="135"/>
      <c r="K19" s="1"/>
    </row>
    <row r="20" spans="3:11" ht="15">
      <c r="C20" s="1"/>
      <c r="D20" s="139" t="s">
        <v>63</v>
      </c>
      <c r="E20" s="141">
        <v>32</v>
      </c>
      <c r="F20" s="1"/>
      <c r="G20" s="148">
        <f>(0.5555556)*(E20-32)</f>
        <v>0</v>
      </c>
      <c r="H20" s="1"/>
      <c r="I20" s="148">
        <f>G20+273.15</f>
        <v>273.15</v>
      </c>
      <c r="J20" s="1"/>
      <c r="K20" s="1"/>
    </row>
    <row r="21" spans="3:11" ht="15">
      <c r="C21" s="1"/>
      <c r="D21" s="135"/>
      <c r="E21" s="135" t="s">
        <v>61</v>
      </c>
      <c r="F21" s="135"/>
      <c r="G21" s="118" t="s">
        <v>59</v>
      </c>
      <c r="H21" s="118"/>
      <c r="I21" s="118" t="s">
        <v>60</v>
      </c>
      <c r="J21" s="135"/>
      <c r="K21" s="1"/>
    </row>
    <row r="22" spans="3:11" ht="15">
      <c r="C22" s="1"/>
      <c r="D22" s="139" t="s">
        <v>65</v>
      </c>
      <c r="E22" s="141">
        <v>300</v>
      </c>
      <c r="F22" s="1"/>
      <c r="G22" s="148">
        <f>(1.8*I22)+32</f>
        <v>80.33000000000004</v>
      </c>
      <c r="H22" s="1"/>
      <c r="I22" s="148">
        <f>E22-273.15</f>
        <v>26.850000000000023</v>
      </c>
      <c r="J22" s="1"/>
      <c r="K22" s="1"/>
    </row>
    <row r="23" spans="3:11" ht="15">
      <c r="C23" s="1"/>
      <c r="D23" s="1"/>
      <c r="E23" s="1"/>
      <c r="F23" s="1"/>
      <c r="G23" s="1"/>
      <c r="H23" s="1"/>
      <c r="I23" s="1"/>
      <c r="J23" s="1"/>
      <c r="K23" s="1"/>
    </row>
    <row r="24" spans="3:11" ht="18">
      <c r="C24" s="1"/>
      <c r="D24" s="183" t="s">
        <v>66</v>
      </c>
      <c r="E24" s="183"/>
      <c r="F24" s="183"/>
      <c r="G24" s="183"/>
      <c r="H24" s="183"/>
      <c r="I24" s="183"/>
      <c r="J24" s="183"/>
      <c r="K24" s="1"/>
    </row>
    <row r="25" spans="3:11" ht="15">
      <c r="C25" s="1"/>
      <c r="D25" s="161" t="s">
        <v>68</v>
      </c>
      <c r="E25" s="161"/>
      <c r="F25" s="4"/>
      <c r="G25" s="4"/>
      <c r="H25" s="4"/>
      <c r="I25" s="161" t="s">
        <v>69</v>
      </c>
      <c r="J25" s="161"/>
      <c r="K25" s="1"/>
    </row>
    <row r="26" spans="3:11" ht="15">
      <c r="C26" s="1"/>
      <c r="E26" s="134" t="s">
        <v>71</v>
      </c>
      <c r="F26" s="1"/>
      <c r="G26" s="141">
        <v>260</v>
      </c>
      <c r="H26" s="1"/>
      <c r="I26" s="118" t="s">
        <v>70</v>
      </c>
      <c r="J26" s="118" t="s">
        <v>74</v>
      </c>
      <c r="K26" s="1"/>
    </row>
    <row r="27" spans="3:11" ht="15">
      <c r="C27" s="1"/>
      <c r="E27" s="134" t="s">
        <v>73</v>
      </c>
      <c r="F27" s="1"/>
      <c r="G27" s="141">
        <v>180</v>
      </c>
      <c r="H27" s="1"/>
      <c r="I27" s="142">
        <f>IF(G26&gt;G27,(G26^2)/(G27^2),0)</f>
        <v>2.0864197530864197</v>
      </c>
      <c r="J27" s="144">
        <f>IF(G26&gt;G27,I29+K28,0)</f>
        <v>1</v>
      </c>
      <c r="K27" s="1"/>
    </row>
    <row r="28" spans="3:11" ht="15">
      <c r="C28" s="1"/>
      <c r="D28" s="1"/>
      <c r="E28" s="1"/>
      <c r="F28" s="1"/>
      <c r="G28" s="7">
        <f>(G26/G27)^2</f>
        <v>2.0864197530864197</v>
      </c>
      <c r="H28" s="7"/>
      <c r="I28" s="7">
        <f>ROUND((0.00000000000000022204460492531+LOG(I27,10)*3.321928095),2)</f>
        <v>1.06</v>
      </c>
      <c r="J28" s="7">
        <f>I28-I29</f>
        <v>0.06000000000000005</v>
      </c>
      <c r="K28" s="7">
        <f>J29/4</f>
        <v>0</v>
      </c>
    </row>
    <row r="29" spans="3:11" ht="15">
      <c r="C29" s="1"/>
      <c r="D29" s="1"/>
      <c r="E29" s="1"/>
      <c r="F29" s="1"/>
      <c r="G29" s="7"/>
      <c r="H29" s="7"/>
      <c r="I29" s="7">
        <f>TRUNC(I28)</f>
        <v>1</v>
      </c>
      <c r="J29" s="7">
        <f>ROUND((J28/0.25),0)</f>
        <v>0</v>
      </c>
      <c r="K29" s="7"/>
    </row>
    <row r="30" spans="3:11" ht="15">
      <c r="C30" s="1"/>
      <c r="D30" s="1"/>
      <c r="E30" s="1"/>
      <c r="F30" s="1"/>
      <c r="G30" s="1"/>
      <c r="H30" s="1"/>
      <c r="I30" s="1"/>
      <c r="J30" s="1"/>
      <c r="K30" s="143" t="s">
        <v>72</v>
      </c>
    </row>
  </sheetData>
  <sheetProtection password="E8B6" sheet="1" objects="1" scenarios="1"/>
  <mergeCells count="6">
    <mergeCell ref="D25:E25"/>
    <mergeCell ref="I25:J25"/>
    <mergeCell ref="C2:K2"/>
    <mergeCell ref="D4:J4"/>
    <mergeCell ref="D16:J16"/>
    <mergeCell ref="D24:J24"/>
  </mergeCells>
  <dataValidations count="1">
    <dataValidation type="decimal" allowBlank="1" showInputMessage="1" showErrorMessage="1" sqref="E6 E8 E10 E12 E14">
      <formula1>0.01</formula1>
      <formula2>1000000</formula2>
    </dataValidation>
  </dataValidations>
  <printOptions/>
  <pageMargins left="0.75" right="0.75" top="1" bottom="1" header="0.5" footer="0.5"/>
  <pageSetup orientation="portrait" paperSize="9"/>
  <ignoredErrors>
    <ignoredError sqref="I28:J29 K28" evalError="1"/>
  </ignoredErrors>
</worksheet>
</file>

<file path=xl/worksheets/sheet8.xml><?xml version="1.0" encoding="utf-8"?>
<worksheet xmlns="http://schemas.openxmlformats.org/spreadsheetml/2006/main" xmlns:r="http://schemas.openxmlformats.org/officeDocument/2006/relationships">
  <dimension ref="A1:U34"/>
  <sheetViews>
    <sheetView showGridLines="0" showRowColHeaders="0" zoomScale="125" zoomScaleNormal="125" workbookViewId="0" topLeftCell="A1">
      <selection activeCell="Q38" sqref="Q38"/>
    </sheetView>
  </sheetViews>
  <sheetFormatPr defaultColWidth="11.5546875" defaultRowHeight="15"/>
  <cols>
    <col min="1" max="1" width="5.10546875" style="46" customWidth="1"/>
    <col min="2" max="2" width="3.10546875" style="47" customWidth="1"/>
    <col min="3" max="18" width="4.88671875" style="46" customWidth="1"/>
    <col min="19" max="16384" width="5.6640625" style="46" customWidth="1"/>
  </cols>
  <sheetData>
    <row r="1" spans="1:21" ht="12">
      <c r="A1" s="84"/>
      <c r="B1" s="100"/>
      <c r="C1" s="84"/>
      <c r="D1" s="84"/>
      <c r="E1" s="84"/>
      <c r="F1" s="84"/>
      <c r="G1" s="84"/>
      <c r="H1" s="84"/>
      <c r="I1" s="84"/>
      <c r="J1" s="84"/>
      <c r="K1" s="84"/>
      <c r="L1" s="84"/>
      <c r="M1" s="84"/>
      <c r="N1" s="84"/>
      <c r="O1" s="84"/>
      <c r="P1" s="84"/>
      <c r="Q1" s="84"/>
      <c r="R1" s="84"/>
      <c r="S1" s="84"/>
      <c r="T1" s="84"/>
      <c r="U1" s="84"/>
    </row>
    <row r="2" spans="1:21" ht="16.5">
      <c r="A2" s="84"/>
      <c r="B2" s="99"/>
      <c r="C2" s="160" t="s">
        <v>110</v>
      </c>
      <c r="D2" s="160"/>
      <c r="E2" s="160"/>
      <c r="F2" s="160"/>
      <c r="G2" s="160"/>
      <c r="H2" s="160"/>
      <c r="I2" s="160"/>
      <c r="J2" s="160"/>
      <c r="K2" s="160"/>
      <c r="L2" s="160"/>
      <c r="M2" s="160"/>
      <c r="N2" s="160"/>
      <c r="O2" s="160"/>
      <c r="P2" s="160"/>
      <c r="Q2" s="160"/>
      <c r="R2" s="160"/>
      <c r="S2" s="160"/>
      <c r="T2" s="160"/>
      <c r="U2" s="84"/>
    </row>
    <row r="3" spans="1:21" ht="12.75" customHeight="1">
      <c r="A3" s="84"/>
      <c r="B3" s="99"/>
      <c r="C3" s="184" t="s">
        <v>111</v>
      </c>
      <c r="D3" s="184"/>
      <c r="E3" s="184"/>
      <c r="F3" s="184"/>
      <c r="G3" s="184"/>
      <c r="H3" s="184"/>
      <c r="I3" s="184"/>
      <c r="J3" s="184"/>
      <c r="K3" s="184"/>
      <c r="L3" s="184"/>
      <c r="M3" s="184"/>
      <c r="N3" s="184"/>
      <c r="O3" s="184"/>
      <c r="P3" s="184"/>
      <c r="Q3" s="184"/>
      <c r="R3" s="184"/>
      <c r="S3" s="184"/>
      <c r="T3" s="184"/>
      <c r="U3" s="84"/>
    </row>
    <row r="4" spans="1:21" s="47" customFormat="1" ht="25.5" thickBot="1">
      <c r="A4" s="100"/>
      <c r="B4" s="60" t="s">
        <v>112</v>
      </c>
      <c r="C4" s="63" t="s">
        <v>113</v>
      </c>
      <c r="D4" s="64" t="s">
        <v>114</v>
      </c>
      <c r="E4" s="64" t="s">
        <v>115</v>
      </c>
      <c r="F4" s="65" t="s">
        <v>116</v>
      </c>
      <c r="G4" s="64" t="s">
        <v>117</v>
      </c>
      <c r="H4" s="64" t="s">
        <v>118</v>
      </c>
      <c r="I4" s="64" t="s">
        <v>119</v>
      </c>
      <c r="J4" s="64" t="s">
        <v>120</v>
      </c>
      <c r="K4" s="64" t="s">
        <v>121</v>
      </c>
      <c r="L4" s="64" t="s">
        <v>122</v>
      </c>
      <c r="M4" s="63" t="s">
        <v>123</v>
      </c>
      <c r="N4" s="64" t="s">
        <v>124</v>
      </c>
      <c r="O4" s="66" t="s">
        <v>125</v>
      </c>
      <c r="P4" s="64" t="s">
        <v>126</v>
      </c>
      <c r="Q4" s="65" t="s">
        <v>127</v>
      </c>
      <c r="R4" s="64" t="s">
        <v>128</v>
      </c>
      <c r="S4" s="64" t="s">
        <v>129</v>
      </c>
      <c r="T4" s="65" t="s">
        <v>131</v>
      </c>
      <c r="U4" s="100"/>
    </row>
    <row r="5" spans="1:21" ht="12">
      <c r="A5" s="84"/>
      <c r="B5" s="94">
        <v>-6</v>
      </c>
      <c r="C5" s="95">
        <v>1</v>
      </c>
      <c r="D5" s="96"/>
      <c r="E5" s="96"/>
      <c r="F5" s="97"/>
      <c r="G5" s="96"/>
      <c r="H5" s="96"/>
      <c r="I5" s="96"/>
      <c r="J5" s="96"/>
      <c r="K5" s="96"/>
      <c r="L5" s="96"/>
      <c r="M5" s="98"/>
      <c r="N5" s="96"/>
      <c r="O5" s="96"/>
      <c r="P5" s="96"/>
      <c r="Q5" s="97"/>
      <c r="R5" s="96"/>
      <c r="S5" s="96"/>
      <c r="T5" s="97"/>
      <c r="U5" s="84"/>
    </row>
    <row r="6" spans="1:21" s="49" customFormat="1" ht="12">
      <c r="A6" s="84"/>
      <c r="B6" s="94">
        <v>-5</v>
      </c>
      <c r="C6" s="98">
        <v>1.4</v>
      </c>
      <c r="D6" s="96">
        <v>1</v>
      </c>
      <c r="E6" s="96"/>
      <c r="F6" s="97"/>
      <c r="G6" s="96"/>
      <c r="H6" s="96"/>
      <c r="I6" s="96"/>
      <c r="J6" s="96"/>
      <c r="K6" s="96"/>
      <c r="L6" s="96"/>
      <c r="M6" s="98"/>
      <c r="N6" s="96"/>
      <c r="O6" s="96"/>
      <c r="P6" s="96"/>
      <c r="Q6" s="97"/>
      <c r="R6" s="96"/>
      <c r="S6" s="96"/>
      <c r="T6" s="97"/>
      <c r="U6" s="84"/>
    </row>
    <row r="7" spans="1:21" s="49" customFormat="1" ht="12">
      <c r="A7" s="84"/>
      <c r="B7" s="94">
        <v>-4</v>
      </c>
      <c r="C7" s="98">
        <v>2</v>
      </c>
      <c r="D7" s="96">
        <v>1.4</v>
      </c>
      <c r="E7" s="96">
        <v>1</v>
      </c>
      <c r="F7" s="97"/>
      <c r="G7" s="96"/>
      <c r="H7" s="96"/>
      <c r="I7" s="96"/>
      <c r="J7" s="96"/>
      <c r="K7" s="96"/>
      <c r="L7" s="96"/>
      <c r="M7" s="98"/>
      <c r="N7" s="96"/>
      <c r="O7" s="96"/>
      <c r="P7" s="96"/>
      <c r="Q7" s="97"/>
      <c r="R7" s="96"/>
      <c r="S7" s="96"/>
      <c r="T7" s="97"/>
      <c r="U7" s="84"/>
    </row>
    <row r="8" spans="1:21" s="49" customFormat="1" ht="12">
      <c r="A8" s="84"/>
      <c r="B8" s="61">
        <v>-3</v>
      </c>
      <c r="C8" s="50">
        <v>2.8</v>
      </c>
      <c r="D8" s="51">
        <v>2</v>
      </c>
      <c r="E8" s="51">
        <v>1.4</v>
      </c>
      <c r="F8" s="52">
        <v>1</v>
      </c>
      <c r="G8" s="51"/>
      <c r="H8" s="51"/>
      <c r="I8" s="51"/>
      <c r="J8" s="51"/>
      <c r="K8" s="51"/>
      <c r="L8" s="51"/>
      <c r="M8" s="50"/>
      <c r="N8" s="51"/>
      <c r="O8" s="51"/>
      <c r="P8" s="51"/>
      <c r="Q8" s="52"/>
      <c r="R8" s="51"/>
      <c r="S8" s="51"/>
      <c r="T8" s="52"/>
      <c r="U8" s="84"/>
    </row>
    <row r="9" spans="1:21" ht="12">
      <c r="A9" s="84"/>
      <c r="B9" s="62">
        <v>-2</v>
      </c>
      <c r="C9" s="53">
        <v>4</v>
      </c>
      <c r="D9" s="54">
        <v>2.8</v>
      </c>
      <c r="E9" s="54">
        <v>2</v>
      </c>
      <c r="F9" s="55">
        <v>1.4</v>
      </c>
      <c r="G9" s="54">
        <v>1</v>
      </c>
      <c r="H9" s="54"/>
      <c r="I9" s="54"/>
      <c r="J9" s="54"/>
      <c r="K9" s="54"/>
      <c r="L9" s="54"/>
      <c r="M9" s="53"/>
      <c r="N9" s="54"/>
      <c r="O9" s="54"/>
      <c r="P9" s="54"/>
      <c r="Q9" s="55"/>
      <c r="R9" s="54"/>
      <c r="S9" s="54"/>
      <c r="T9" s="55"/>
      <c r="U9" s="84"/>
    </row>
    <row r="10" spans="1:21" ht="12">
      <c r="A10" s="84"/>
      <c r="B10" s="62">
        <v>-1</v>
      </c>
      <c r="C10" s="53">
        <v>5.6</v>
      </c>
      <c r="D10" s="54">
        <v>4</v>
      </c>
      <c r="E10" s="54">
        <v>2.8</v>
      </c>
      <c r="F10" s="55">
        <v>2</v>
      </c>
      <c r="G10" s="54">
        <v>1.4</v>
      </c>
      <c r="H10" s="54">
        <v>1</v>
      </c>
      <c r="I10" s="54"/>
      <c r="J10" s="54"/>
      <c r="K10" s="54"/>
      <c r="L10" s="54"/>
      <c r="M10" s="53"/>
      <c r="N10" s="54"/>
      <c r="O10" s="54"/>
      <c r="P10" s="54"/>
      <c r="Q10" s="55"/>
      <c r="R10" s="54"/>
      <c r="S10" s="54"/>
      <c r="T10" s="55"/>
      <c r="U10" s="84"/>
    </row>
    <row r="11" spans="1:21" ht="12">
      <c r="A11" s="84"/>
      <c r="B11" s="94">
        <v>0</v>
      </c>
      <c r="C11" s="98">
        <v>8</v>
      </c>
      <c r="D11" s="96">
        <v>5.6</v>
      </c>
      <c r="E11" s="96">
        <v>4</v>
      </c>
      <c r="F11" s="97">
        <v>2.8</v>
      </c>
      <c r="G11" s="96">
        <v>2</v>
      </c>
      <c r="H11" s="96">
        <v>1.4</v>
      </c>
      <c r="I11" s="96">
        <v>1</v>
      </c>
      <c r="J11" s="96"/>
      <c r="K11" s="96"/>
      <c r="L11" s="96"/>
      <c r="M11" s="98"/>
      <c r="N11" s="96"/>
      <c r="O11" s="96"/>
      <c r="P11" s="96"/>
      <c r="Q11" s="97"/>
      <c r="R11" s="96"/>
      <c r="S11" s="96"/>
      <c r="T11" s="97"/>
      <c r="U11" s="84"/>
    </row>
    <row r="12" spans="1:21" ht="12">
      <c r="A12" s="84"/>
      <c r="B12" s="94">
        <v>1</v>
      </c>
      <c r="C12" s="98">
        <v>11</v>
      </c>
      <c r="D12" s="96">
        <v>8</v>
      </c>
      <c r="E12" s="96">
        <v>5.6</v>
      </c>
      <c r="F12" s="97">
        <v>4</v>
      </c>
      <c r="G12" s="96">
        <v>2.8</v>
      </c>
      <c r="H12" s="96">
        <v>2</v>
      </c>
      <c r="I12" s="96">
        <v>1.4</v>
      </c>
      <c r="J12" s="96">
        <v>1</v>
      </c>
      <c r="K12" s="96"/>
      <c r="L12" s="96"/>
      <c r="M12" s="98"/>
      <c r="N12" s="96"/>
      <c r="O12" s="96"/>
      <c r="P12" s="96"/>
      <c r="Q12" s="97"/>
      <c r="R12" s="96"/>
      <c r="S12" s="96"/>
      <c r="T12" s="97"/>
      <c r="U12" s="84"/>
    </row>
    <row r="13" spans="1:21" ht="12">
      <c r="A13" s="84"/>
      <c r="B13" s="94">
        <v>2</v>
      </c>
      <c r="C13" s="98">
        <v>16</v>
      </c>
      <c r="D13" s="96">
        <v>11</v>
      </c>
      <c r="E13" s="96">
        <v>8</v>
      </c>
      <c r="F13" s="97">
        <v>5.6</v>
      </c>
      <c r="G13" s="96">
        <v>4</v>
      </c>
      <c r="H13" s="96">
        <v>2.8</v>
      </c>
      <c r="I13" s="96">
        <v>2</v>
      </c>
      <c r="J13" s="96">
        <v>1.4</v>
      </c>
      <c r="K13" s="96">
        <v>1</v>
      </c>
      <c r="L13" s="96"/>
      <c r="M13" s="98"/>
      <c r="N13" s="96"/>
      <c r="O13" s="96"/>
      <c r="P13" s="96"/>
      <c r="Q13" s="97"/>
      <c r="R13" s="96"/>
      <c r="S13" s="96"/>
      <c r="T13" s="97"/>
      <c r="U13" s="84"/>
    </row>
    <row r="14" spans="1:21" ht="12">
      <c r="A14" s="84"/>
      <c r="B14" s="62">
        <v>3</v>
      </c>
      <c r="C14" s="53">
        <v>22</v>
      </c>
      <c r="D14" s="54">
        <v>16</v>
      </c>
      <c r="E14" s="54">
        <v>11</v>
      </c>
      <c r="F14" s="55">
        <v>8</v>
      </c>
      <c r="G14" s="54">
        <v>5.6</v>
      </c>
      <c r="H14" s="54">
        <v>4</v>
      </c>
      <c r="I14" s="54">
        <v>2.8</v>
      </c>
      <c r="J14" s="54">
        <v>2</v>
      </c>
      <c r="K14" s="54">
        <v>1.4</v>
      </c>
      <c r="L14" s="54">
        <v>1</v>
      </c>
      <c r="M14" s="53"/>
      <c r="N14" s="54"/>
      <c r="O14" s="54"/>
      <c r="P14" s="54"/>
      <c r="Q14" s="55"/>
      <c r="R14" s="54"/>
      <c r="S14" s="54"/>
      <c r="T14" s="55"/>
      <c r="U14" s="84"/>
    </row>
    <row r="15" spans="1:21" ht="12">
      <c r="A15" s="84"/>
      <c r="B15" s="62">
        <v>4</v>
      </c>
      <c r="C15" s="53">
        <v>32</v>
      </c>
      <c r="D15" s="54">
        <v>22</v>
      </c>
      <c r="E15" s="54">
        <v>16</v>
      </c>
      <c r="F15" s="55">
        <v>11</v>
      </c>
      <c r="G15" s="54">
        <v>8</v>
      </c>
      <c r="H15" s="54">
        <v>5.6</v>
      </c>
      <c r="I15" s="54">
        <v>4</v>
      </c>
      <c r="J15" s="54">
        <v>2.8</v>
      </c>
      <c r="K15" s="54">
        <v>2</v>
      </c>
      <c r="L15" s="54">
        <v>1.4</v>
      </c>
      <c r="M15" s="53">
        <v>1</v>
      </c>
      <c r="N15" s="54"/>
      <c r="O15" s="54"/>
      <c r="P15" s="54"/>
      <c r="Q15" s="55"/>
      <c r="R15" s="54"/>
      <c r="S15" s="54"/>
      <c r="T15" s="55"/>
      <c r="U15" s="84"/>
    </row>
    <row r="16" spans="1:21" ht="12">
      <c r="A16" s="84"/>
      <c r="B16" s="62">
        <v>5</v>
      </c>
      <c r="C16" s="53">
        <v>45</v>
      </c>
      <c r="D16" s="54">
        <v>32</v>
      </c>
      <c r="E16" s="54">
        <v>22</v>
      </c>
      <c r="F16" s="55">
        <v>16</v>
      </c>
      <c r="G16" s="54">
        <v>11</v>
      </c>
      <c r="H16" s="54">
        <v>8</v>
      </c>
      <c r="I16" s="54">
        <v>5.6</v>
      </c>
      <c r="J16" s="54">
        <v>4</v>
      </c>
      <c r="K16" s="54">
        <v>2.8</v>
      </c>
      <c r="L16" s="54">
        <v>2</v>
      </c>
      <c r="M16" s="53">
        <v>1.4</v>
      </c>
      <c r="N16" s="54">
        <v>1</v>
      </c>
      <c r="O16" s="54"/>
      <c r="P16" s="54"/>
      <c r="Q16" s="55"/>
      <c r="R16" s="54"/>
      <c r="S16" s="54"/>
      <c r="T16" s="55"/>
      <c r="U16" s="84"/>
    </row>
    <row r="17" spans="1:21" ht="12">
      <c r="A17" s="84"/>
      <c r="B17" s="94">
        <v>6</v>
      </c>
      <c r="C17" s="98">
        <v>64</v>
      </c>
      <c r="D17" s="96">
        <v>45</v>
      </c>
      <c r="E17" s="96">
        <v>32</v>
      </c>
      <c r="F17" s="97">
        <v>22</v>
      </c>
      <c r="G17" s="96">
        <v>16</v>
      </c>
      <c r="H17" s="96">
        <v>11</v>
      </c>
      <c r="I17" s="96">
        <v>8</v>
      </c>
      <c r="J17" s="96">
        <v>5.6</v>
      </c>
      <c r="K17" s="96">
        <v>4</v>
      </c>
      <c r="L17" s="96">
        <v>2.8</v>
      </c>
      <c r="M17" s="98">
        <v>2</v>
      </c>
      <c r="N17" s="96">
        <v>1.4</v>
      </c>
      <c r="O17" s="96">
        <v>1</v>
      </c>
      <c r="P17" s="96"/>
      <c r="Q17" s="97"/>
      <c r="R17" s="96"/>
      <c r="S17" s="96"/>
      <c r="T17" s="97"/>
      <c r="U17" s="84"/>
    </row>
    <row r="18" spans="1:21" ht="12">
      <c r="A18" s="84"/>
      <c r="B18" s="94">
        <v>7</v>
      </c>
      <c r="C18" s="98"/>
      <c r="D18" s="96">
        <v>64</v>
      </c>
      <c r="E18" s="96">
        <v>45</v>
      </c>
      <c r="F18" s="97">
        <v>32</v>
      </c>
      <c r="G18" s="96">
        <v>22</v>
      </c>
      <c r="H18" s="96">
        <v>16</v>
      </c>
      <c r="I18" s="96">
        <v>11</v>
      </c>
      <c r="J18" s="96">
        <v>8</v>
      </c>
      <c r="K18" s="96">
        <v>5.6</v>
      </c>
      <c r="L18" s="96">
        <v>4</v>
      </c>
      <c r="M18" s="98">
        <v>2.8</v>
      </c>
      <c r="N18" s="96">
        <v>2</v>
      </c>
      <c r="O18" s="96">
        <v>1.4</v>
      </c>
      <c r="P18" s="96">
        <v>1</v>
      </c>
      <c r="Q18" s="97"/>
      <c r="R18" s="96"/>
      <c r="S18" s="96"/>
      <c r="T18" s="97"/>
      <c r="U18" s="84"/>
    </row>
    <row r="19" spans="1:21" ht="12">
      <c r="A19" s="84"/>
      <c r="B19" s="94">
        <v>8</v>
      </c>
      <c r="C19" s="98"/>
      <c r="D19" s="96"/>
      <c r="E19" s="96">
        <v>64</v>
      </c>
      <c r="F19" s="97">
        <v>45</v>
      </c>
      <c r="G19" s="96">
        <v>32</v>
      </c>
      <c r="H19" s="96">
        <v>22</v>
      </c>
      <c r="I19" s="96">
        <v>16</v>
      </c>
      <c r="J19" s="96">
        <v>11</v>
      </c>
      <c r="K19" s="96">
        <v>8</v>
      </c>
      <c r="L19" s="96">
        <v>5.6</v>
      </c>
      <c r="M19" s="98">
        <v>4</v>
      </c>
      <c r="N19" s="96">
        <v>2.8</v>
      </c>
      <c r="O19" s="96">
        <v>2</v>
      </c>
      <c r="P19" s="96">
        <v>1.4</v>
      </c>
      <c r="Q19" s="97">
        <v>1</v>
      </c>
      <c r="R19" s="96"/>
      <c r="S19" s="96"/>
      <c r="T19" s="97"/>
      <c r="U19" s="84"/>
    </row>
    <row r="20" spans="1:21" ht="12">
      <c r="A20" s="84"/>
      <c r="B20" s="62">
        <v>9</v>
      </c>
      <c r="C20" s="53"/>
      <c r="D20" s="54"/>
      <c r="E20" s="54"/>
      <c r="F20" s="55">
        <v>64</v>
      </c>
      <c r="G20" s="54">
        <v>45</v>
      </c>
      <c r="H20" s="54">
        <v>32</v>
      </c>
      <c r="I20" s="54">
        <v>22</v>
      </c>
      <c r="J20" s="54">
        <v>16</v>
      </c>
      <c r="K20" s="54">
        <v>11</v>
      </c>
      <c r="L20" s="54">
        <v>8</v>
      </c>
      <c r="M20" s="53">
        <v>5.6</v>
      </c>
      <c r="N20" s="54">
        <v>4</v>
      </c>
      <c r="O20" s="54">
        <v>2.8</v>
      </c>
      <c r="P20" s="54">
        <v>2</v>
      </c>
      <c r="Q20" s="55">
        <v>1.4</v>
      </c>
      <c r="R20" s="54">
        <v>1</v>
      </c>
      <c r="S20" s="54"/>
      <c r="T20" s="55"/>
      <c r="U20" s="84"/>
    </row>
    <row r="21" spans="1:21" ht="12">
      <c r="A21" s="84"/>
      <c r="B21" s="62">
        <v>10</v>
      </c>
      <c r="C21" s="53"/>
      <c r="D21" s="54"/>
      <c r="E21" s="54"/>
      <c r="F21" s="55"/>
      <c r="G21" s="54">
        <v>64</v>
      </c>
      <c r="H21" s="54">
        <v>45</v>
      </c>
      <c r="I21" s="54">
        <v>32</v>
      </c>
      <c r="J21" s="54">
        <v>22</v>
      </c>
      <c r="K21" s="54">
        <v>16</v>
      </c>
      <c r="L21" s="54">
        <v>11</v>
      </c>
      <c r="M21" s="53">
        <v>8</v>
      </c>
      <c r="N21" s="54">
        <v>5.6</v>
      </c>
      <c r="O21" s="54">
        <v>4</v>
      </c>
      <c r="P21" s="54">
        <v>2.8</v>
      </c>
      <c r="Q21" s="55">
        <v>2</v>
      </c>
      <c r="R21" s="54">
        <v>1.4</v>
      </c>
      <c r="S21" s="54">
        <v>1</v>
      </c>
      <c r="T21" s="55"/>
      <c r="U21" s="84"/>
    </row>
    <row r="22" spans="1:21" ht="12">
      <c r="A22" s="84"/>
      <c r="B22" s="62">
        <v>11</v>
      </c>
      <c r="C22" s="53"/>
      <c r="D22" s="54"/>
      <c r="E22" s="54"/>
      <c r="F22" s="55"/>
      <c r="G22" s="54"/>
      <c r="H22" s="54">
        <v>64</v>
      </c>
      <c r="I22" s="54">
        <v>45</v>
      </c>
      <c r="J22" s="54">
        <v>32</v>
      </c>
      <c r="K22" s="54">
        <v>22</v>
      </c>
      <c r="L22" s="54">
        <v>16</v>
      </c>
      <c r="M22" s="53">
        <v>11</v>
      </c>
      <c r="N22" s="54">
        <v>8</v>
      </c>
      <c r="O22" s="54">
        <v>5.6</v>
      </c>
      <c r="P22" s="54">
        <v>4</v>
      </c>
      <c r="Q22" s="55">
        <v>2.8</v>
      </c>
      <c r="R22" s="54">
        <v>2</v>
      </c>
      <c r="S22" s="54">
        <v>1.4</v>
      </c>
      <c r="T22" s="55">
        <v>1</v>
      </c>
      <c r="U22" s="84"/>
    </row>
    <row r="23" spans="1:21" ht="12">
      <c r="A23" s="84"/>
      <c r="B23" s="94">
        <v>12</v>
      </c>
      <c r="C23" s="98"/>
      <c r="D23" s="96"/>
      <c r="E23" s="96"/>
      <c r="F23" s="97"/>
      <c r="G23" s="96"/>
      <c r="H23" s="96"/>
      <c r="I23" s="96">
        <v>64</v>
      </c>
      <c r="J23" s="96">
        <v>45</v>
      </c>
      <c r="K23" s="96">
        <v>32</v>
      </c>
      <c r="L23" s="96">
        <v>22</v>
      </c>
      <c r="M23" s="98">
        <v>16</v>
      </c>
      <c r="N23" s="96">
        <v>11</v>
      </c>
      <c r="O23" s="96">
        <v>8</v>
      </c>
      <c r="P23" s="96">
        <v>5.6</v>
      </c>
      <c r="Q23" s="97">
        <v>4</v>
      </c>
      <c r="R23" s="96">
        <v>2.8</v>
      </c>
      <c r="S23" s="96">
        <v>2</v>
      </c>
      <c r="T23" s="97">
        <v>1.4</v>
      </c>
      <c r="U23" s="84"/>
    </row>
    <row r="24" spans="1:21" ht="12">
      <c r="A24" s="84"/>
      <c r="B24" s="94">
        <v>13</v>
      </c>
      <c r="C24" s="98"/>
      <c r="D24" s="96"/>
      <c r="E24" s="96"/>
      <c r="F24" s="97"/>
      <c r="G24" s="96"/>
      <c r="H24" s="96"/>
      <c r="I24" s="96"/>
      <c r="J24" s="96">
        <v>64</v>
      </c>
      <c r="K24" s="96">
        <v>45</v>
      </c>
      <c r="L24" s="96">
        <v>32</v>
      </c>
      <c r="M24" s="98">
        <v>22</v>
      </c>
      <c r="N24" s="96">
        <v>16</v>
      </c>
      <c r="O24" s="96">
        <v>11</v>
      </c>
      <c r="P24" s="96">
        <v>8</v>
      </c>
      <c r="Q24" s="97">
        <v>5.6</v>
      </c>
      <c r="R24" s="96">
        <v>4</v>
      </c>
      <c r="S24" s="96">
        <v>2.8</v>
      </c>
      <c r="T24" s="97">
        <v>2</v>
      </c>
      <c r="U24" s="84"/>
    </row>
    <row r="25" spans="1:21" ht="12">
      <c r="A25" s="84"/>
      <c r="B25" s="94">
        <v>14</v>
      </c>
      <c r="C25" s="98"/>
      <c r="D25" s="96"/>
      <c r="E25" s="96"/>
      <c r="F25" s="97"/>
      <c r="G25" s="96"/>
      <c r="H25" s="96"/>
      <c r="I25" s="96"/>
      <c r="J25" s="96"/>
      <c r="K25" s="96">
        <v>64</v>
      </c>
      <c r="L25" s="96">
        <v>45</v>
      </c>
      <c r="M25" s="98">
        <v>32</v>
      </c>
      <c r="N25" s="96">
        <v>22</v>
      </c>
      <c r="O25" s="96">
        <v>16</v>
      </c>
      <c r="P25" s="96">
        <v>11</v>
      </c>
      <c r="Q25" s="97">
        <v>8</v>
      </c>
      <c r="R25" s="96">
        <v>5.6</v>
      </c>
      <c r="S25" s="96">
        <v>4</v>
      </c>
      <c r="T25" s="97">
        <v>2.8</v>
      </c>
      <c r="U25" s="84"/>
    </row>
    <row r="26" spans="1:21" ht="12">
      <c r="A26" s="84"/>
      <c r="B26" s="62">
        <v>15</v>
      </c>
      <c r="C26" s="53"/>
      <c r="D26" s="54"/>
      <c r="E26" s="54"/>
      <c r="F26" s="55"/>
      <c r="G26" s="54"/>
      <c r="H26" s="54"/>
      <c r="I26" s="54"/>
      <c r="J26" s="54"/>
      <c r="K26" s="54"/>
      <c r="L26" s="54">
        <v>64</v>
      </c>
      <c r="M26" s="53">
        <v>45</v>
      </c>
      <c r="N26" s="54">
        <v>32</v>
      </c>
      <c r="O26" s="54">
        <v>22</v>
      </c>
      <c r="P26" s="54">
        <v>16</v>
      </c>
      <c r="Q26" s="55">
        <v>11</v>
      </c>
      <c r="R26" s="54">
        <v>8</v>
      </c>
      <c r="S26" s="54">
        <v>5.6</v>
      </c>
      <c r="T26" s="55">
        <v>4</v>
      </c>
      <c r="U26" s="84"/>
    </row>
    <row r="27" spans="1:21" ht="12">
      <c r="A27" s="84"/>
      <c r="B27" s="62">
        <v>16</v>
      </c>
      <c r="C27" s="53"/>
      <c r="D27" s="54"/>
      <c r="E27" s="54"/>
      <c r="F27" s="55"/>
      <c r="G27" s="54"/>
      <c r="H27" s="54"/>
      <c r="I27" s="54"/>
      <c r="J27" s="54"/>
      <c r="K27" s="54"/>
      <c r="L27" s="54"/>
      <c r="M27" s="53">
        <v>64</v>
      </c>
      <c r="N27" s="54">
        <v>45</v>
      </c>
      <c r="O27" s="54">
        <v>32</v>
      </c>
      <c r="P27" s="54">
        <v>22</v>
      </c>
      <c r="Q27" s="55">
        <v>16</v>
      </c>
      <c r="R27" s="54">
        <v>11</v>
      </c>
      <c r="S27" s="54">
        <v>8</v>
      </c>
      <c r="T27" s="55">
        <v>5.6</v>
      </c>
      <c r="U27" s="84"/>
    </row>
    <row r="28" spans="1:21" ht="12">
      <c r="A28" s="84"/>
      <c r="B28" s="62">
        <v>17</v>
      </c>
      <c r="C28" s="53"/>
      <c r="D28" s="54"/>
      <c r="E28" s="54"/>
      <c r="F28" s="55"/>
      <c r="G28" s="54"/>
      <c r="H28" s="54"/>
      <c r="I28" s="54"/>
      <c r="J28" s="54"/>
      <c r="K28" s="54"/>
      <c r="L28" s="54"/>
      <c r="M28" s="53"/>
      <c r="N28" s="54">
        <v>64</v>
      </c>
      <c r="O28" s="54">
        <v>45</v>
      </c>
      <c r="P28" s="54">
        <v>32</v>
      </c>
      <c r="Q28" s="55">
        <v>22</v>
      </c>
      <c r="R28" s="54">
        <v>16</v>
      </c>
      <c r="S28" s="54">
        <v>11</v>
      </c>
      <c r="T28" s="55">
        <v>8</v>
      </c>
      <c r="U28" s="84"/>
    </row>
    <row r="29" spans="1:21" ht="12">
      <c r="A29" s="84"/>
      <c r="B29" s="94">
        <v>18</v>
      </c>
      <c r="C29" s="98"/>
      <c r="D29" s="96"/>
      <c r="E29" s="96"/>
      <c r="F29" s="97"/>
      <c r="G29" s="96"/>
      <c r="H29" s="96"/>
      <c r="I29" s="96"/>
      <c r="J29" s="96"/>
      <c r="K29" s="96"/>
      <c r="L29" s="96"/>
      <c r="M29" s="98"/>
      <c r="N29" s="96"/>
      <c r="O29" s="96">
        <v>64</v>
      </c>
      <c r="P29" s="96">
        <v>45</v>
      </c>
      <c r="Q29" s="97">
        <v>32</v>
      </c>
      <c r="R29" s="96">
        <v>22</v>
      </c>
      <c r="S29" s="96">
        <v>16</v>
      </c>
      <c r="T29" s="97">
        <v>11</v>
      </c>
      <c r="U29" s="84"/>
    </row>
    <row r="30" spans="1:21" ht="12">
      <c r="A30" s="84"/>
      <c r="B30" s="94">
        <v>19</v>
      </c>
      <c r="C30" s="98"/>
      <c r="D30" s="96"/>
      <c r="E30" s="96"/>
      <c r="F30" s="97"/>
      <c r="G30" s="96"/>
      <c r="H30" s="96"/>
      <c r="I30" s="96"/>
      <c r="J30" s="96"/>
      <c r="K30" s="96"/>
      <c r="L30" s="96"/>
      <c r="M30" s="98"/>
      <c r="N30" s="96"/>
      <c r="O30" s="96"/>
      <c r="P30" s="96">
        <v>64</v>
      </c>
      <c r="Q30" s="97">
        <v>45</v>
      </c>
      <c r="R30" s="96">
        <v>32</v>
      </c>
      <c r="S30" s="96">
        <v>22</v>
      </c>
      <c r="T30" s="97">
        <v>16</v>
      </c>
      <c r="U30" s="84"/>
    </row>
    <row r="31" spans="1:21" ht="12">
      <c r="A31" s="84"/>
      <c r="B31" s="94">
        <v>20</v>
      </c>
      <c r="C31" s="98"/>
      <c r="D31" s="96"/>
      <c r="E31" s="96"/>
      <c r="F31" s="97"/>
      <c r="G31" s="96"/>
      <c r="H31" s="96"/>
      <c r="I31" s="96"/>
      <c r="J31" s="96"/>
      <c r="K31" s="96"/>
      <c r="L31" s="96"/>
      <c r="M31" s="98"/>
      <c r="N31" s="96"/>
      <c r="O31" s="96"/>
      <c r="P31" s="96"/>
      <c r="Q31" s="97">
        <v>64</v>
      </c>
      <c r="R31" s="96">
        <v>45</v>
      </c>
      <c r="S31" s="96">
        <v>32</v>
      </c>
      <c r="T31" s="97">
        <v>22</v>
      </c>
      <c r="U31" s="84"/>
    </row>
    <row r="32" spans="1:21" ht="12">
      <c r="A32" s="84"/>
      <c r="B32" s="67">
        <v>21</v>
      </c>
      <c r="C32" s="56"/>
      <c r="D32" s="57"/>
      <c r="E32" s="57"/>
      <c r="F32" s="58"/>
      <c r="G32" s="57"/>
      <c r="H32" s="57"/>
      <c r="I32" s="57"/>
      <c r="J32" s="57"/>
      <c r="K32" s="57"/>
      <c r="L32" s="57"/>
      <c r="M32" s="59"/>
      <c r="N32" s="57"/>
      <c r="O32" s="57"/>
      <c r="P32" s="59"/>
      <c r="Q32" s="58"/>
      <c r="R32" s="59">
        <v>64</v>
      </c>
      <c r="S32" s="59">
        <v>45</v>
      </c>
      <c r="T32" s="58">
        <v>32</v>
      </c>
      <c r="U32" s="84"/>
    </row>
    <row r="33" spans="1:21" ht="12">
      <c r="A33" s="84"/>
      <c r="B33" s="100"/>
      <c r="C33" s="84"/>
      <c r="D33" s="84"/>
      <c r="E33" s="84"/>
      <c r="F33" s="84"/>
      <c r="G33" s="84"/>
      <c r="H33" s="84"/>
      <c r="I33" s="84"/>
      <c r="J33" s="84"/>
      <c r="K33" s="84"/>
      <c r="L33" s="84"/>
      <c r="M33" s="84"/>
      <c r="N33" s="84"/>
      <c r="O33" s="84"/>
      <c r="P33" s="84"/>
      <c r="Q33" s="84"/>
      <c r="R33" s="84"/>
      <c r="S33" s="84"/>
      <c r="T33" s="84"/>
      <c r="U33" s="84"/>
    </row>
    <row r="34" spans="1:21" ht="12">
      <c r="A34" s="84"/>
      <c r="B34" s="100"/>
      <c r="C34" s="84"/>
      <c r="D34" s="84"/>
      <c r="E34" s="84"/>
      <c r="F34" s="84"/>
      <c r="G34" s="84"/>
      <c r="H34" s="84"/>
      <c r="I34" s="84"/>
      <c r="J34" s="84"/>
      <c r="K34" s="84"/>
      <c r="L34" s="84"/>
      <c r="M34" s="84"/>
      <c r="N34" s="84"/>
      <c r="O34" s="84"/>
      <c r="P34" s="101" t="s">
        <v>132</v>
      </c>
      <c r="Q34" s="84"/>
      <c r="R34" s="84"/>
      <c r="S34" s="84"/>
      <c r="T34" s="84"/>
      <c r="U34" s="84"/>
    </row>
  </sheetData>
  <sheetProtection sheet="1" objects="1" scenarios="1"/>
  <mergeCells count="2">
    <mergeCell ref="C3:T3"/>
    <mergeCell ref="C2:T2"/>
  </mergeCells>
  <printOptions/>
  <pageMargins left="0.75" right="0.75" top="1" bottom="1" header="0.5" footer="0.5"/>
  <pageSetup orientation="landscape" paperSize="9"/>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M. Miller</dc:creator>
  <cp:keywords/>
  <dc:description/>
  <cp:lastModifiedBy>Joe M. Miller</cp:lastModifiedBy>
  <dcterms:created xsi:type="dcterms:W3CDTF">2006-02-10T16:40:23Z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